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ინვესტიციები" sheetId="5" r:id="rId1"/>
    <sheet name="დაშვებები" sheetId="6" r:id="rId2"/>
  </sheets>
  <calcPr calcId="152511"/>
</workbook>
</file>

<file path=xl/calcChain.xml><?xml version="1.0" encoding="utf-8"?>
<calcChain xmlns="http://schemas.openxmlformats.org/spreadsheetml/2006/main">
  <c r="M10" i="6" l="1"/>
  <c r="M8" i="6"/>
  <c r="C9" i="6"/>
  <c r="D9" i="6" s="1"/>
  <c r="C11" i="6"/>
  <c r="D11" i="6" s="1"/>
  <c r="M12" i="6"/>
  <c r="C13" i="6"/>
  <c r="D13" i="6"/>
  <c r="E13" i="6" s="1"/>
  <c r="D14" i="6"/>
  <c r="E14" i="6" s="1"/>
  <c r="C15" i="6"/>
  <c r="D15" i="6" s="1"/>
  <c r="A18" i="5"/>
  <c r="C20" i="5"/>
  <c r="C22" i="5"/>
  <c r="C23" i="5"/>
  <c r="C24" i="5"/>
  <c r="D23" i="5" l="1"/>
  <c r="E15" i="6"/>
  <c r="D24" i="5"/>
  <c r="E11" i="6"/>
  <c r="D21" i="5"/>
  <c r="D20" i="5"/>
  <c r="E9" i="6"/>
  <c r="E23" i="5"/>
  <c r="F14" i="6"/>
  <c r="F13" i="6"/>
  <c r="E22" i="5"/>
  <c r="C21" i="5"/>
  <c r="D22" i="5"/>
  <c r="F63" i="6"/>
  <c r="M63" i="6" s="1"/>
  <c r="M65" i="6"/>
  <c r="K67" i="6"/>
  <c r="M67" i="6" s="1"/>
  <c r="F15" i="6" l="1"/>
  <c r="E24" i="5"/>
  <c r="D18" i="5"/>
  <c r="G13" i="6"/>
  <c r="F22" i="5"/>
  <c r="F23" i="5"/>
  <c r="G14" i="6"/>
  <c r="E21" i="5"/>
  <c r="F11" i="6"/>
  <c r="C18" i="5"/>
  <c r="F9" i="6"/>
  <c r="E20" i="5"/>
  <c r="M15" i="5"/>
  <c r="F24" i="5" l="1"/>
  <c r="G15" i="6"/>
  <c r="E18" i="5"/>
  <c r="H13" i="6"/>
  <c r="G22" i="5"/>
  <c r="G9" i="6"/>
  <c r="F20" i="5"/>
  <c r="F21" i="5"/>
  <c r="G11" i="6"/>
  <c r="H14" i="6"/>
  <c r="G23" i="5"/>
  <c r="M144" i="6"/>
  <c r="M142" i="6"/>
  <c r="F140" i="6"/>
  <c r="M140" i="6" s="1"/>
  <c r="H15" i="6" l="1"/>
  <c r="G24" i="5"/>
  <c r="I13" i="6"/>
  <c r="H22" i="5"/>
  <c r="F18" i="5"/>
  <c r="H9" i="6"/>
  <c r="G20" i="5"/>
  <c r="H23" i="5"/>
  <c r="I14" i="6"/>
  <c r="H11" i="6"/>
  <c r="G21" i="5"/>
  <c r="I23" i="6"/>
  <c r="J23" i="6"/>
  <c r="K23" i="6"/>
  <c r="G41" i="6"/>
  <c r="I41" i="6"/>
  <c r="J41" i="6"/>
  <c r="K41" i="6"/>
  <c r="I45" i="6"/>
  <c r="J45" i="6"/>
  <c r="K45" i="6"/>
  <c r="I56" i="6"/>
  <c r="J56" i="6"/>
  <c r="K56" i="6"/>
  <c r="G85" i="6"/>
  <c r="H85" i="6"/>
  <c r="I85" i="6"/>
  <c r="J85" i="6"/>
  <c r="K85" i="6"/>
  <c r="J87" i="6"/>
  <c r="K87" i="6"/>
  <c r="I89" i="6"/>
  <c r="J89" i="6"/>
  <c r="K89" i="6"/>
  <c r="G118" i="6"/>
  <c r="H118" i="6"/>
  <c r="I118" i="6"/>
  <c r="J118" i="6"/>
  <c r="K118" i="6"/>
  <c r="J120" i="6"/>
  <c r="K120" i="6"/>
  <c r="I122" i="6"/>
  <c r="J122" i="6"/>
  <c r="K122" i="6"/>
  <c r="G129" i="6"/>
  <c r="H129" i="6"/>
  <c r="I129" i="6"/>
  <c r="J129" i="6"/>
  <c r="K129" i="6"/>
  <c r="J131" i="6"/>
  <c r="K131" i="6"/>
  <c r="I133" i="6"/>
  <c r="J133" i="6"/>
  <c r="K133" i="6"/>
  <c r="M111" i="6"/>
  <c r="M109" i="6"/>
  <c r="M107" i="6"/>
  <c r="M100" i="6"/>
  <c r="M98" i="6"/>
  <c r="M96" i="6"/>
  <c r="M78" i="6"/>
  <c r="M76" i="6"/>
  <c r="M74" i="6"/>
  <c r="M54" i="6"/>
  <c r="M43" i="6"/>
  <c r="M34" i="6"/>
  <c r="M32" i="6"/>
  <c r="M30" i="6"/>
  <c r="M21" i="6"/>
  <c r="I15" i="6" l="1"/>
  <c r="H24" i="5"/>
  <c r="J13" i="6"/>
  <c r="I22" i="5"/>
  <c r="I23" i="5"/>
  <c r="J14" i="6"/>
  <c r="G18" i="5"/>
  <c r="I11" i="6"/>
  <c r="H21" i="5"/>
  <c r="I9" i="6"/>
  <c r="H20" i="5"/>
  <c r="M120" i="6"/>
  <c r="M87" i="6"/>
  <c r="M131" i="6"/>
  <c r="M45" i="6"/>
  <c r="M56" i="6"/>
  <c r="M122" i="6"/>
  <c r="M133" i="6"/>
  <c r="M23" i="6"/>
  <c r="M89" i="6"/>
  <c r="F129" i="6"/>
  <c r="F118" i="6"/>
  <c r="F41" i="6"/>
  <c r="M41" i="6" s="1"/>
  <c r="F85" i="6"/>
  <c r="F52" i="6"/>
  <c r="F19" i="6"/>
  <c r="M19" i="6" s="1"/>
  <c r="J15" i="6" l="1"/>
  <c r="I24" i="5"/>
  <c r="K14" i="6"/>
  <c r="J23" i="5"/>
  <c r="J11" i="6"/>
  <c r="I21" i="5"/>
  <c r="H18" i="5"/>
  <c r="K13" i="6"/>
  <c r="J22" i="5"/>
  <c r="J9" i="6"/>
  <c r="I20" i="5"/>
  <c r="M129" i="6"/>
  <c r="M85" i="6"/>
  <c r="M52" i="6"/>
  <c r="M118" i="6"/>
  <c r="K15" i="6" l="1"/>
  <c r="J24" i="5"/>
  <c r="I18" i="5"/>
  <c r="K9" i="6"/>
  <c r="J20" i="5"/>
  <c r="L13" i="6"/>
  <c r="L22" i="5" s="1"/>
  <c r="K22" i="5"/>
  <c r="J21" i="5"/>
  <c r="K11" i="6"/>
  <c r="L14" i="6"/>
  <c r="L23" i="5" s="1"/>
  <c r="K23" i="5"/>
  <c r="A34" i="5"/>
  <c r="A42" i="5" s="1"/>
  <c r="A50" i="5" s="1"/>
  <c r="A28" i="6"/>
  <c r="A39" i="6" s="1"/>
  <c r="A50" i="6" s="1"/>
  <c r="C26" i="6"/>
  <c r="C25" i="6"/>
  <c r="C24" i="6"/>
  <c r="C35" i="6" s="1"/>
  <c r="C20" i="6"/>
  <c r="C31" i="6" s="1"/>
  <c r="K24" i="5" l="1"/>
  <c r="L15" i="6"/>
  <c r="L24" i="5" s="1"/>
  <c r="J18" i="5"/>
  <c r="M23" i="5"/>
  <c r="M22" i="5"/>
  <c r="L11" i="6"/>
  <c r="L21" i="5" s="1"/>
  <c r="K21" i="5"/>
  <c r="L9" i="6"/>
  <c r="L20" i="5" s="1"/>
  <c r="K20" i="5"/>
  <c r="A83" i="6"/>
  <c r="A94" i="6" s="1"/>
  <c r="A105" i="6" s="1"/>
  <c r="A116" i="6" s="1"/>
  <c r="A127" i="6" s="1"/>
  <c r="A138" i="6" s="1"/>
  <c r="A74" i="5"/>
  <c r="A82" i="5" s="1"/>
  <c r="A90" i="5" s="1"/>
  <c r="A98" i="5" s="1"/>
  <c r="A106" i="5" s="1"/>
  <c r="A114" i="5" s="1"/>
  <c r="C46" i="6"/>
  <c r="C38" i="5"/>
  <c r="D35" i="6"/>
  <c r="C32" i="5"/>
  <c r="C37" i="6"/>
  <c r="D31" i="6"/>
  <c r="C42" i="6"/>
  <c r="C36" i="5"/>
  <c r="C36" i="6"/>
  <c r="C31" i="5"/>
  <c r="D26" i="6"/>
  <c r="C28" i="5"/>
  <c r="D20" i="6"/>
  <c r="D24" i="6"/>
  <c r="C30" i="5"/>
  <c r="C22" i="6"/>
  <c r="C33" i="6" s="1"/>
  <c r="D25" i="6"/>
  <c r="D31" i="5" s="1"/>
  <c r="M24" i="5" l="1"/>
  <c r="M21" i="5"/>
  <c r="K18" i="5"/>
  <c r="L18" i="5"/>
  <c r="M20" i="5"/>
  <c r="D33" i="6"/>
  <c r="C37" i="5"/>
  <c r="C44" i="6"/>
  <c r="E31" i="6"/>
  <c r="E36" i="5" s="1"/>
  <c r="D36" i="5"/>
  <c r="E35" i="6"/>
  <c r="E38" i="5" s="1"/>
  <c r="D38" i="5"/>
  <c r="D37" i="6"/>
  <c r="C40" i="5"/>
  <c r="C48" i="6"/>
  <c r="D46" i="6"/>
  <c r="E46" i="6" s="1"/>
  <c r="C57" i="6"/>
  <c r="C68" i="6" s="1"/>
  <c r="D68" i="6" s="1"/>
  <c r="E68" i="6" s="1"/>
  <c r="F68" i="6" s="1"/>
  <c r="G68" i="6" s="1"/>
  <c r="H68" i="6" s="1"/>
  <c r="I68" i="6" s="1"/>
  <c r="J68" i="6" s="1"/>
  <c r="K68" i="6" s="1"/>
  <c r="L68" i="6" s="1"/>
  <c r="D36" i="6"/>
  <c r="C47" i="6"/>
  <c r="C39" i="5"/>
  <c r="D42" i="6"/>
  <c r="E42" i="6" s="1"/>
  <c r="C53" i="6"/>
  <c r="C64" i="6" s="1"/>
  <c r="D64" i="6" s="1"/>
  <c r="E64" i="6" s="1"/>
  <c r="F64" i="6" s="1"/>
  <c r="G64" i="6" s="1"/>
  <c r="H64" i="6" s="1"/>
  <c r="I64" i="6" s="1"/>
  <c r="J64" i="6" s="1"/>
  <c r="K64" i="6" s="1"/>
  <c r="L64" i="6" s="1"/>
  <c r="E26" i="6"/>
  <c r="D32" i="5"/>
  <c r="C46" i="5"/>
  <c r="C44" i="5"/>
  <c r="C29" i="5"/>
  <c r="D22" i="6"/>
  <c r="E20" i="6"/>
  <c r="D28" i="5"/>
  <c r="E25" i="6"/>
  <c r="E31" i="5" s="1"/>
  <c r="E24" i="6"/>
  <c r="D30" i="5"/>
  <c r="M18" i="5" l="1"/>
  <c r="C60" i="5"/>
  <c r="C62" i="5"/>
  <c r="D47" i="6"/>
  <c r="C58" i="6"/>
  <c r="C69" i="6" s="1"/>
  <c r="D69" i="6" s="1"/>
  <c r="E69" i="6" s="1"/>
  <c r="F69" i="6" s="1"/>
  <c r="G69" i="6" s="1"/>
  <c r="H69" i="6" s="1"/>
  <c r="I69" i="6" s="1"/>
  <c r="J69" i="6" s="1"/>
  <c r="K69" i="6" s="1"/>
  <c r="L69" i="6" s="1"/>
  <c r="C47" i="5"/>
  <c r="D48" i="6"/>
  <c r="C59" i="6"/>
  <c r="C70" i="6" s="1"/>
  <c r="D70" i="6" s="1"/>
  <c r="E70" i="6" s="1"/>
  <c r="F70" i="6" s="1"/>
  <c r="G70" i="6" s="1"/>
  <c r="H70" i="6" s="1"/>
  <c r="I70" i="6" s="1"/>
  <c r="J70" i="6" s="1"/>
  <c r="K70" i="6" s="1"/>
  <c r="L70" i="6" s="1"/>
  <c r="C48" i="5"/>
  <c r="D53" i="6"/>
  <c r="E53" i="6" s="1"/>
  <c r="E36" i="6"/>
  <c r="E39" i="5" s="1"/>
  <c r="D39" i="5"/>
  <c r="D44" i="6"/>
  <c r="E44" i="6" s="1"/>
  <c r="C55" i="6"/>
  <c r="C66" i="6" s="1"/>
  <c r="D66" i="6" s="1"/>
  <c r="E66" i="6" s="1"/>
  <c r="F66" i="6" s="1"/>
  <c r="G66" i="6" s="1"/>
  <c r="H66" i="6" s="1"/>
  <c r="I66" i="6" s="1"/>
  <c r="J66" i="6" s="1"/>
  <c r="K66" i="6" s="1"/>
  <c r="L66" i="6" s="1"/>
  <c r="D57" i="6"/>
  <c r="E57" i="6" s="1"/>
  <c r="E37" i="6"/>
  <c r="E40" i="5" s="1"/>
  <c r="D40" i="5"/>
  <c r="D37" i="5"/>
  <c r="E33" i="6"/>
  <c r="E37" i="5" s="1"/>
  <c r="C26" i="5"/>
  <c r="F26" i="6"/>
  <c r="G26" i="6" s="1"/>
  <c r="H26" i="6" s="1"/>
  <c r="E32" i="5"/>
  <c r="F24" i="6"/>
  <c r="G24" i="6" s="1"/>
  <c r="H24" i="6" s="1"/>
  <c r="I24" i="6" s="1"/>
  <c r="J24" i="6" s="1"/>
  <c r="K24" i="6" s="1"/>
  <c r="E30" i="5"/>
  <c r="C45" i="5"/>
  <c r="F25" i="6"/>
  <c r="D44" i="5"/>
  <c r="D46" i="5"/>
  <c r="E22" i="6"/>
  <c r="D29" i="5"/>
  <c r="D26" i="5" s="1"/>
  <c r="F36" i="6"/>
  <c r="F20" i="6"/>
  <c r="G20" i="6" s="1"/>
  <c r="E28" i="5"/>
  <c r="C5" i="6"/>
  <c r="D5" i="6" s="1"/>
  <c r="E5" i="6" s="1"/>
  <c r="C5" i="5"/>
  <c r="D5" i="5" s="1"/>
  <c r="E5" i="5" s="1"/>
  <c r="C61" i="5" l="1"/>
  <c r="C63" i="5"/>
  <c r="D62" i="5"/>
  <c r="C64" i="5"/>
  <c r="D60" i="5"/>
  <c r="I26" i="6"/>
  <c r="J26" i="6" s="1"/>
  <c r="K26" i="6" s="1"/>
  <c r="H32" i="5"/>
  <c r="H20" i="6"/>
  <c r="I20" i="6" s="1"/>
  <c r="J20" i="6" s="1"/>
  <c r="K20" i="6" s="1"/>
  <c r="G28" i="5"/>
  <c r="G25" i="6"/>
  <c r="F31" i="5"/>
  <c r="E48" i="6"/>
  <c r="E48" i="5" s="1"/>
  <c r="D48" i="5"/>
  <c r="F39" i="5"/>
  <c r="G36" i="6"/>
  <c r="H36" i="6" s="1"/>
  <c r="I36" i="6" s="1"/>
  <c r="J36" i="6" s="1"/>
  <c r="K36" i="6" s="1"/>
  <c r="C79" i="6"/>
  <c r="D55" i="6"/>
  <c r="E55" i="6" s="1"/>
  <c r="C75" i="6"/>
  <c r="D58" i="6"/>
  <c r="C55" i="5"/>
  <c r="D59" i="6"/>
  <c r="C56" i="5"/>
  <c r="E47" i="6"/>
  <c r="E47" i="5" s="1"/>
  <c r="D47" i="5"/>
  <c r="C34" i="5"/>
  <c r="F37" i="6"/>
  <c r="G37" i="6" s="1"/>
  <c r="H37" i="6" s="1"/>
  <c r="I37" i="6" s="1"/>
  <c r="J37" i="6" s="1"/>
  <c r="K37" i="6" s="1"/>
  <c r="F32" i="5"/>
  <c r="F31" i="6"/>
  <c r="G31" i="6" s="1"/>
  <c r="H31" i="6" s="1"/>
  <c r="I31" i="6" s="1"/>
  <c r="J31" i="6" s="1"/>
  <c r="K31" i="6" s="1"/>
  <c r="E46" i="5"/>
  <c r="D34" i="5"/>
  <c r="F30" i="5"/>
  <c r="F22" i="6"/>
  <c r="G22" i="6" s="1"/>
  <c r="H22" i="6" s="1"/>
  <c r="I22" i="6" s="1"/>
  <c r="J22" i="6" s="1"/>
  <c r="K22" i="6" s="1"/>
  <c r="E29" i="5"/>
  <c r="E26" i="5" s="1"/>
  <c r="E44" i="5"/>
  <c r="D45" i="5"/>
  <c r="F5" i="6"/>
  <c r="G5" i="6" s="1"/>
  <c r="H5" i="6" s="1"/>
  <c r="I5" i="6" s="1"/>
  <c r="J5" i="6" s="1"/>
  <c r="K5" i="6" s="1"/>
  <c r="L5" i="6" s="1"/>
  <c r="F28" i="5"/>
  <c r="C54" i="5"/>
  <c r="C52" i="5"/>
  <c r="F35" i="6"/>
  <c r="G35" i="6" s="1"/>
  <c r="H35" i="6" s="1"/>
  <c r="I35" i="6" s="1"/>
  <c r="J35" i="6" s="1"/>
  <c r="K35" i="6" s="1"/>
  <c r="F5" i="5"/>
  <c r="G5" i="5" s="1"/>
  <c r="H5" i="5" s="1"/>
  <c r="I5" i="5" s="1"/>
  <c r="J5" i="5" s="1"/>
  <c r="K5" i="5" s="1"/>
  <c r="L5" i="5" s="1"/>
  <c r="F47" i="6" l="1"/>
  <c r="C58" i="5"/>
  <c r="D64" i="5"/>
  <c r="E60" i="5"/>
  <c r="D63" i="5"/>
  <c r="E62" i="5"/>
  <c r="D61" i="5"/>
  <c r="F48" i="6"/>
  <c r="F48" i="5" s="1"/>
  <c r="G39" i="5"/>
  <c r="E58" i="6"/>
  <c r="E55" i="5" s="1"/>
  <c r="D55" i="5"/>
  <c r="C77" i="6"/>
  <c r="F47" i="5"/>
  <c r="G47" i="6"/>
  <c r="H47" i="6" s="1"/>
  <c r="I47" i="6" s="1"/>
  <c r="J47" i="6" s="1"/>
  <c r="K47" i="6" s="1"/>
  <c r="C81" i="6"/>
  <c r="C80" i="6"/>
  <c r="E59" i="6"/>
  <c r="E56" i="5" s="1"/>
  <c r="D56" i="5"/>
  <c r="D75" i="6"/>
  <c r="E75" i="6" s="1"/>
  <c r="C86" i="6"/>
  <c r="D79" i="6"/>
  <c r="E79" i="6" s="1"/>
  <c r="C90" i="6"/>
  <c r="H25" i="6"/>
  <c r="G31" i="5"/>
  <c r="C42" i="5"/>
  <c r="G32" i="5"/>
  <c r="F40" i="5"/>
  <c r="D52" i="5"/>
  <c r="F38" i="5"/>
  <c r="D54" i="5"/>
  <c r="E45" i="5"/>
  <c r="C53" i="5"/>
  <c r="F33" i="6"/>
  <c r="G33" i="6" s="1"/>
  <c r="H33" i="6" s="1"/>
  <c r="I33" i="6" s="1"/>
  <c r="J33" i="6" s="1"/>
  <c r="K33" i="6" s="1"/>
  <c r="F36" i="5"/>
  <c r="F42" i="6"/>
  <c r="G42" i="6" s="1"/>
  <c r="H42" i="6" s="1"/>
  <c r="I42" i="6" s="1"/>
  <c r="J42" i="6" s="1"/>
  <c r="K42" i="6" s="1"/>
  <c r="F29" i="5"/>
  <c r="F26" i="5" s="1"/>
  <c r="G30" i="5"/>
  <c r="F46" i="6"/>
  <c r="G46" i="6" s="1"/>
  <c r="H46" i="6" s="1"/>
  <c r="I46" i="6" s="1"/>
  <c r="J46" i="6" s="1"/>
  <c r="K46" i="6" s="1"/>
  <c r="H39" i="5"/>
  <c r="E61" i="5" l="1"/>
  <c r="D58" i="5"/>
  <c r="F60" i="5"/>
  <c r="F62" i="5"/>
  <c r="E64" i="5"/>
  <c r="E63" i="5"/>
  <c r="F59" i="6"/>
  <c r="G59" i="6" s="1"/>
  <c r="H59" i="6" s="1"/>
  <c r="I59" i="6" s="1"/>
  <c r="J59" i="6" s="1"/>
  <c r="K59" i="6" s="1"/>
  <c r="G48" i="6"/>
  <c r="F58" i="6"/>
  <c r="G58" i="6" s="1"/>
  <c r="H58" i="6" s="1"/>
  <c r="I58" i="6" s="1"/>
  <c r="J58" i="6" s="1"/>
  <c r="K58" i="6" s="1"/>
  <c r="D90" i="6"/>
  <c r="E90" i="6" s="1"/>
  <c r="C101" i="6"/>
  <c r="G47" i="5"/>
  <c r="D86" i="6"/>
  <c r="E86" i="6" s="1"/>
  <c r="C97" i="6"/>
  <c r="C92" i="6"/>
  <c r="D81" i="6"/>
  <c r="C72" i="5"/>
  <c r="I25" i="6"/>
  <c r="H31" i="5"/>
  <c r="D80" i="6"/>
  <c r="C91" i="6"/>
  <c r="C71" i="5"/>
  <c r="D77" i="6"/>
  <c r="E77" i="6" s="1"/>
  <c r="C88" i="6"/>
  <c r="E34" i="5"/>
  <c r="C50" i="5"/>
  <c r="D42" i="5"/>
  <c r="G40" i="5"/>
  <c r="H30" i="5"/>
  <c r="H28" i="5"/>
  <c r="C68" i="5"/>
  <c r="G36" i="5"/>
  <c r="H47" i="5"/>
  <c r="D53" i="5"/>
  <c r="D50" i="5" s="1"/>
  <c r="F57" i="6"/>
  <c r="G57" i="6" s="1"/>
  <c r="H57" i="6" s="1"/>
  <c r="I57" i="6" s="1"/>
  <c r="J57" i="6" s="1"/>
  <c r="K57" i="6" s="1"/>
  <c r="E54" i="5"/>
  <c r="F53" i="6"/>
  <c r="G53" i="6" s="1"/>
  <c r="H53" i="6" s="1"/>
  <c r="I53" i="6" s="1"/>
  <c r="J53" i="6" s="1"/>
  <c r="K53" i="6" s="1"/>
  <c r="E52" i="5"/>
  <c r="F46" i="5"/>
  <c r="G29" i="5"/>
  <c r="G26" i="5" s="1"/>
  <c r="F44" i="5"/>
  <c r="F37" i="5"/>
  <c r="F34" i="5" s="1"/>
  <c r="I39" i="5"/>
  <c r="C70" i="5"/>
  <c r="F44" i="6"/>
  <c r="G44" i="6" s="1"/>
  <c r="H44" i="6" s="1"/>
  <c r="I44" i="6" s="1"/>
  <c r="J44" i="6" s="1"/>
  <c r="K44" i="6" s="1"/>
  <c r="E42" i="5"/>
  <c r="G38" i="5"/>
  <c r="F56" i="5" l="1"/>
  <c r="E58" i="5"/>
  <c r="G62" i="5"/>
  <c r="F63" i="5"/>
  <c r="F61" i="5"/>
  <c r="F64" i="5"/>
  <c r="G60" i="5"/>
  <c r="F55" i="5"/>
  <c r="G56" i="5"/>
  <c r="G55" i="5"/>
  <c r="H48" i="6"/>
  <c r="G48" i="5"/>
  <c r="C103" i="6"/>
  <c r="D92" i="6"/>
  <c r="C80" i="5"/>
  <c r="D88" i="6"/>
  <c r="E88" i="6" s="1"/>
  <c r="C99" i="6"/>
  <c r="J25" i="6"/>
  <c r="I31" i="5"/>
  <c r="D97" i="6"/>
  <c r="E97" i="6" s="1"/>
  <c r="C108" i="6"/>
  <c r="D91" i="6"/>
  <c r="C102" i="6"/>
  <c r="C79" i="5"/>
  <c r="D101" i="6"/>
  <c r="E101" i="6" s="1"/>
  <c r="C112" i="6"/>
  <c r="E80" i="6"/>
  <c r="E71" i="5" s="1"/>
  <c r="D71" i="5"/>
  <c r="E81" i="6"/>
  <c r="E72" i="5" s="1"/>
  <c r="D72" i="5"/>
  <c r="I32" i="5"/>
  <c r="H40" i="5"/>
  <c r="F45" i="5"/>
  <c r="F42" i="5" s="1"/>
  <c r="C78" i="5"/>
  <c r="J39" i="5"/>
  <c r="C76" i="5"/>
  <c r="H55" i="5"/>
  <c r="G44" i="5"/>
  <c r="G46" i="5"/>
  <c r="F54" i="5"/>
  <c r="I47" i="5"/>
  <c r="H38" i="5"/>
  <c r="H56" i="5"/>
  <c r="C69" i="5"/>
  <c r="D68" i="5"/>
  <c r="I28" i="5"/>
  <c r="I30" i="5"/>
  <c r="D70" i="5"/>
  <c r="G37" i="5"/>
  <c r="G34" i="5" s="1"/>
  <c r="H29" i="5"/>
  <c r="H26" i="5" s="1"/>
  <c r="F52" i="5"/>
  <c r="F55" i="6"/>
  <c r="G55" i="6" s="1"/>
  <c r="H55" i="6" s="1"/>
  <c r="I55" i="6" s="1"/>
  <c r="J55" i="6" s="1"/>
  <c r="K55" i="6" s="1"/>
  <c r="E53" i="5"/>
  <c r="E50" i="5" s="1"/>
  <c r="H36" i="5"/>
  <c r="F58" i="5" l="1"/>
  <c r="F81" i="6"/>
  <c r="F72" i="5" s="1"/>
  <c r="H60" i="5"/>
  <c r="H62" i="5"/>
  <c r="G64" i="5"/>
  <c r="G61" i="5"/>
  <c r="G63" i="5"/>
  <c r="F80" i="6"/>
  <c r="G80" i="6" s="1"/>
  <c r="I48" i="6"/>
  <c r="H48" i="5"/>
  <c r="G81" i="6"/>
  <c r="H81" i="6" s="1"/>
  <c r="I81" i="6" s="1"/>
  <c r="J81" i="6" s="1"/>
  <c r="K81" i="6" s="1"/>
  <c r="D112" i="6"/>
  <c r="E112" i="6" s="1"/>
  <c r="C123" i="6"/>
  <c r="E91" i="6"/>
  <c r="E79" i="5" s="1"/>
  <c r="D79" i="5"/>
  <c r="K25" i="6"/>
  <c r="K31" i="5" s="1"/>
  <c r="J31" i="5"/>
  <c r="D108" i="6"/>
  <c r="E108" i="6" s="1"/>
  <c r="C119" i="6"/>
  <c r="D99" i="6"/>
  <c r="E99" i="6" s="1"/>
  <c r="C110" i="6"/>
  <c r="E92" i="6"/>
  <c r="E80" i="5" s="1"/>
  <c r="D80" i="5"/>
  <c r="D102" i="6"/>
  <c r="C113" i="6"/>
  <c r="C87" i="5"/>
  <c r="C114" i="6"/>
  <c r="D103" i="6"/>
  <c r="C88" i="5"/>
  <c r="C66" i="5"/>
  <c r="J32" i="5"/>
  <c r="I40" i="5"/>
  <c r="J28" i="5"/>
  <c r="C84" i="5"/>
  <c r="K39" i="5"/>
  <c r="C86" i="5"/>
  <c r="G45" i="5"/>
  <c r="I36" i="5"/>
  <c r="G52" i="5"/>
  <c r="I29" i="5"/>
  <c r="I26" i="5" s="1"/>
  <c r="H37" i="5"/>
  <c r="I38" i="5"/>
  <c r="G54" i="5"/>
  <c r="D76" i="5"/>
  <c r="D78" i="5"/>
  <c r="C77" i="5"/>
  <c r="J30" i="5"/>
  <c r="F75" i="6"/>
  <c r="G75" i="6" s="1"/>
  <c r="H75" i="6" s="1"/>
  <c r="I75" i="6" s="1"/>
  <c r="J75" i="6" s="1"/>
  <c r="K75" i="6" s="1"/>
  <c r="E68" i="5"/>
  <c r="F53" i="5"/>
  <c r="F79" i="6"/>
  <c r="G79" i="6" s="1"/>
  <c r="H79" i="6" s="1"/>
  <c r="I79" i="6" s="1"/>
  <c r="J79" i="6" s="1"/>
  <c r="K79" i="6" s="1"/>
  <c r="E70" i="5"/>
  <c r="D69" i="5"/>
  <c r="D66" i="5" s="1"/>
  <c r="I56" i="5"/>
  <c r="J47" i="5"/>
  <c r="H46" i="5"/>
  <c r="H44" i="5"/>
  <c r="I55" i="5"/>
  <c r="F71" i="5" l="1"/>
  <c r="F91" i="6"/>
  <c r="G91" i="6" s="1"/>
  <c r="H91" i="6" s="1"/>
  <c r="I91" i="6" s="1"/>
  <c r="J91" i="6" s="1"/>
  <c r="K91" i="6" s="1"/>
  <c r="G58" i="5"/>
  <c r="H63" i="5"/>
  <c r="H64" i="5"/>
  <c r="I62" i="5"/>
  <c r="H61" i="5"/>
  <c r="I60" i="5"/>
  <c r="H80" i="6"/>
  <c r="I80" i="6" s="1"/>
  <c r="J80" i="6" s="1"/>
  <c r="K80" i="6" s="1"/>
  <c r="G71" i="5"/>
  <c r="G42" i="5"/>
  <c r="G72" i="5"/>
  <c r="J48" i="6"/>
  <c r="I48" i="5"/>
  <c r="D114" i="6"/>
  <c r="C125" i="6"/>
  <c r="C96" i="5"/>
  <c r="C121" i="6"/>
  <c r="D110" i="6"/>
  <c r="E110" i="6" s="1"/>
  <c r="D123" i="6"/>
  <c r="E123" i="6" s="1"/>
  <c r="C134" i="6"/>
  <c r="F92" i="6"/>
  <c r="D113" i="6"/>
  <c r="C124" i="6"/>
  <c r="C95" i="5"/>
  <c r="D119" i="6"/>
  <c r="E119" i="6" s="1"/>
  <c r="C130" i="6"/>
  <c r="F79" i="5"/>
  <c r="E103" i="6"/>
  <c r="E88" i="5" s="1"/>
  <c r="D88" i="5"/>
  <c r="E102" i="6"/>
  <c r="E87" i="5" s="1"/>
  <c r="D87" i="5"/>
  <c r="C74" i="5"/>
  <c r="H34" i="5"/>
  <c r="F50" i="5"/>
  <c r="J40" i="5"/>
  <c r="L26" i="6"/>
  <c r="L32" i="5" s="1"/>
  <c r="K32" i="5"/>
  <c r="F90" i="6"/>
  <c r="G90" i="6" s="1"/>
  <c r="H90" i="6" s="1"/>
  <c r="I90" i="6" s="1"/>
  <c r="J90" i="6" s="1"/>
  <c r="K90" i="6" s="1"/>
  <c r="E78" i="5"/>
  <c r="H52" i="5"/>
  <c r="J36" i="5"/>
  <c r="C92" i="5"/>
  <c r="L20" i="6"/>
  <c r="L28" i="5" s="1"/>
  <c r="K28" i="5"/>
  <c r="J55" i="5"/>
  <c r="I46" i="5"/>
  <c r="J56" i="5"/>
  <c r="F70" i="5"/>
  <c r="H72" i="5"/>
  <c r="L24" i="6"/>
  <c r="L30" i="5" s="1"/>
  <c r="K30" i="5"/>
  <c r="H54" i="5"/>
  <c r="L36" i="6"/>
  <c r="D77" i="5"/>
  <c r="J29" i="5"/>
  <c r="J26" i="5" s="1"/>
  <c r="H45" i="5"/>
  <c r="D84" i="5"/>
  <c r="I37" i="5"/>
  <c r="C94" i="5"/>
  <c r="I44" i="5"/>
  <c r="K47" i="5"/>
  <c r="F77" i="6"/>
  <c r="G77" i="6" s="1"/>
  <c r="H77" i="6" s="1"/>
  <c r="I77" i="6" s="1"/>
  <c r="J77" i="6" s="1"/>
  <c r="K77" i="6" s="1"/>
  <c r="E69" i="5"/>
  <c r="E66" i="5" s="1"/>
  <c r="G53" i="5"/>
  <c r="G50" i="5" s="1"/>
  <c r="F68" i="5"/>
  <c r="C85" i="5"/>
  <c r="F86" i="6"/>
  <c r="G86" i="6" s="1"/>
  <c r="H86" i="6" s="1"/>
  <c r="I86" i="6" s="1"/>
  <c r="J86" i="6" s="1"/>
  <c r="K86" i="6" s="1"/>
  <c r="E76" i="5"/>
  <c r="H71" i="5"/>
  <c r="L25" i="6"/>
  <c r="J38" i="5"/>
  <c r="D86" i="5"/>
  <c r="H58" i="5" l="1"/>
  <c r="J60" i="5"/>
  <c r="J62" i="5"/>
  <c r="I63" i="5"/>
  <c r="I61" i="5"/>
  <c r="I64" i="5"/>
  <c r="F103" i="6"/>
  <c r="G103" i="6" s="1"/>
  <c r="H103" i="6" s="1"/>
  <c r="I103" i="6" s="1"/>
  <c r="J103" i="6" s="1"/>
  <c r="K103" i="6" s="1"/>
  <c r="D130" i="6"/>
  <c r="E130" i="6" s="1"/>
  <c r="C141" i="6"/>
  <c r="F102" i="6"/>
  <c r="G102" i="6" s="1"/>
  <c r="D134" i="6"/>
  <c r="E134" i="6" s="1"/>
  <c r="C145" i="6"/>
  <c r="H42" i="5"/>
  <c r="K48" i="6"/>
  <c r="K48" i="5" s="1"/>
  <c r="J48" i="5"/>
  <c r="G79" i="5"/>
  <c r="M30" i="5"/>
  <c r="F80" i="5"/>
  <c r="G92" i="6"/>
  <c r="D121" i="6"/>
  <c r="E121" i="6" s="1"/>
  <c r="C132" i="6"/>
  <c r="D124" i="6"/>
  <c r="C135" i="6"/>
  <c r="C146" i="6" s="1"/>
  <c r="C103" i="5"/>
  <c r="C136" i="6"/>
  <c r="C147" i="6" s="1"/>
  <c r="D125" i="6"/>
  <c r="C104" i="5"/>
  <c r="E113" i="6"/>
  <c r="E95" i="5" s="1"/>
  <c r="D95" i="5"/>
  <c r="E114" i="6"/>
  <c r="E96" i="5" s="1"/>
  <c r="D96" i="5"/>
  <c r="M28" i="5"/>
  <c r="L31" i="5"/>
  <c r="L39" i="5"/>
  <c r="M39" i="5" s="1"/>
  <c r="M32" i="5"/>
  <c r="C82" i="5"/>
  <c r="I34" i="5"/>
  <c r="D74" i="5"/>
  <c r="L37" i="6"/>
  <c r="L40" i="5" s="1"/>
  <c r="K40" i="5"/>
  <c r="H53" i="5"/>
  <c r="H50" i="5" s="1"/>
  <c r="L47" i="6"/>
  <c r="K56" i="5"/>
  <c r="F78" i="5"/>
  <c r="F101" i="6"/>
  <c r="G101" i="6" s="1"/>
  <c r="H101" i="6" s="1"/>
  <c r="I101" i="6" s="1"/>
  <c r="J101" i="6" s="1"/>
  <c r="K101" i="6" s="1"/>
  <c r="E86" i="5"/>
  <c r="I71" i="5"/>
  <c r="F76" i="5"/>
  <c r="F97" i="6"/>
  <c r="G97" i="6" s="1"/>
  <c r="H97" i="6" s="1"/>
  <c r="I97" i="6" s="1"/>
  <c r="J97" i="6" s="1"/>
  <c r="K97" i="6" s="1"/>
  <c r="E84" i="5"/>
  <c r="I54" i="5"/>
  <c r="C100" i="5"/>
  <c r="I52" i="5"/>
  <c r="J44" i="5"/>
  <c r="I72" i="5"/>
  <c r="G70" i="5"/>
  <c r="K55" i="5"/>
  <c r="D92" i="5"/>
  <c r="D85" i="5"/>
  <c r="D82" i="5" s="1"/>
  <c r="F69" i="5"/>
  <c r="J46" i="5"/>
  <c r="C93" i="5"/>
  <c r="G68" i="5"/>
  <c r="H79" i="5"/>
  <c r="C102" i="5"/>
  <c r="L35" i="6"/>
  <c r="L38" i="5" s="1"/>
  <c r="K38" i="5"/>
  <c r="D94" i="5"/>
  <c r="J37" i="5"/>
  <c r="J34" i="5" s="1"/>
  <c r="I45" i="5"/>
  <c r="L22" i="6"/>
  <c r="L29" i="5" s="1"/>
  <c r="K29" i="5"/>
  <c r="K26" i="5" s="1"/>
  <c r="F88" i="6"/>
  <c r="G88" i="6" s="1"/>
  <c r="H88" i="6" s="1"/>
  <c r="I88" i="6" s="1"/>
  <c r="J88" i="6" s="1"/>
  <c r="K88" i="6" s="1"/>
  <c r="E77" i="5"/>
  <c r="E74" i="5" s="1"/>
  <c r="L31" i="6"/>
  <c r="L36" i="5" s="1"/>
  <c r="K36" i="5"/>
  <c r="I58" i="5" l="1"/>
  <c r="F88" i="5"/>
  <c r="L48" i="6"/>
  <c r="L48" i="5" s="1"/>
  <c r="J64" i="5"/>
  <c r="J63" i="5"/>
  <c r="J61" i="5"/>
  <c r="L62" i="5"/>
  <c r="K62" i="5"/>
  <c r="L60" i="5"/>
  <c r="K60" i="5"/>
  <c r="G88" i="5"/>
  <c r="F87" i="5"/>
  <c r="H102" i="6"/>
  <c r="I102" i="6" s="1"/>
  <c r="J102" i="6" s="1"/>
  <c r="K102" i="6" s="1"/>
  <c r="G87" i="5"/>
  <c r="D146" i="6"/>
  <c r="C119" i="5"/>
  <c r="D141" i="6"/>
  <c r="C116" i="5"/>
  <c r="D147" i="6"/>
  <c r="C120" i="5"/>
  <c r="D132" i="6"/>
  <c r="E132" i="6" s="1"/>
  <c r="C143" i="6"/>
  <c r="D145" i="6"/>
  <c r="C118" i="5"/>
  <c r="M31" i="5"/>
  <c r="I42" i="5"/>
  <c r="M48" i="5"/>
  <c r="F114" i="6"/>
  <c r="G114" i="6" s="1"/>
  <c r="M40" i="5"/>
  <c r="D136" i="6"/>
  <c r="C112" i="5"/>
  <c r="C12" i="5" s="1"/>
  <c r="F113" i="6"/>
  <c r="D135" i="6"/>
  <c r="C111" i="5"/>
  <c r="C11" i="5" s="1"/>
  <c r="H92" i="6"/>
  <c r="G80" i="5"/>
  <c r="E125" i="6"/>
  <c r="E104" i="5" s="1"/>
  <c r="D104" i="5"/>
  <c r="E124" i="6"/>
  <c r="E103" i="5" s="1"/>
  <c r="D103" i="5"/>
  <c r="M38" i="5"/>
  <c r="L47" i="5"/>
  <c r="M47" i="5" s="1"/>
  <c r="M36" i="5"/>
  <c r="C90" i="5"/>
  <c r="L26" i="5"/>
  <c r="M26" i="5" s="1"/>
  <c r="M29" i="5"/>
  <c r="F66" i="5"/>
  <c r="L33" i="6"/>
  <c r="L37" i="5" s="1"/>
  <c r="K37" i="5"/>
  <c r="K34" i="5" s="1"/>
  <c r="F99" i="6"/>
  <c r="G99" i="6" s="1"/>
  <c r="H99" i="6" s="1"/>
  <c r="I99" i="6" s="1"/>
  <c r="J99" i="6" s="1"/>
  <c r="K99" i="6" s="1"/>
  <c r="E85" i="5"/>
  <c r="E82" i="5" s="1"/>
  <c r="L58" i="6"/>
  <c r="H70" i="5"/>
  <c r="D102" i="5"/>
  <c r="H68" i="5"/>
  <c r="D100" i="5"/>
  <c r="J54" i="5"/>
  <c r="J71" i="5"/>
  <c r="G78" i="5"/>
  <c r="L59" i="6"/>
  <c r="L56" i="5" s="1"/>
  <c r="M56" i="5" s="1"/>
  <c r="I53" i="5"/>
  <c r="I50" i="5" s="1"/>
  <c r="C108" i="5"/>
  <c r="F77" i="5"/>
  <c r="F74" i="5" s="1"/>
  <c r="J45" i="5"/>
  <c r="F112" i="6"/>
  <c r="G112" i="6" s="1"/>
  <c r="H112" i="6" s="1"/>
  <c r="I112" i="6" s="1"/>
  <c r="J112" i="6" s="1"/>
  <c r="K112" i="6" s="1"/>
  <c r="E94" i="5"/>
  <c r="H88" i="5"/>
  <c r="C110" i="5"/>
  <c r="C10" i="5" s="1"/>
  <c r="D93" i="5"/>
  <c r="D90" i="5" s="1"/>
  <c r="G69" i="5"/>
  <c r="F108" i="6"/>
  <c r="G108" i="6" s="1"/>
  <c r="H108" i="6" s="1"/>
  <c r="I108" i="6" s="1"/>
  <c r="J108" i="6" s="1"/>
  <c r="K108" i="6" s="1"/>
  <c r="E92" i="5"/>
  <c r="J72" i="5"/>
  <c r="L42" i="6"/>
  <c r="L44" i="5" s="1"/>
  <c r="K44" i="5"/>
  <c r="I79" i="5"/>
  <c r="C101" i="5"/>
  <c r="F84" i="5"/>
  <c r="G76" i="5"/>
  <c r="F86" i="5"/>
  <c r="L46" i="6"/>
  <c r="L46" i="5" s="1"/>
  <c r="K46" i="5"/>
  <c r="J52" i="5"/>
  <c r="M62" i="5" l="1"/>
  <c r="J58" i="5"/>
  <c r="L63" i="5"/>
  <c r="K63" i="5"/>
  <c r="L61" i="5"/>
  <c r="K61" i="5"/>
  <c r="L64" i="5"/>
  <c r="K64" i="5"/>
  <c r="H87" i="5"/>
  <c r="M60" i="5"/>
  <c r="F124" i="6"/>
  <c r="G124" i="6" s="1"/>
  <c r="H124" i="6" s="1"/>
  <c r="I124" i="6" s="1"/>
  <c r="J124" i="6" s="1"/>
  <c r="K124" i="6" s="1"/>
  <c r="C117" i="5"/>
  <c r="C114" i="5" s="1"/>
  <c r="D143" i="6"/>
  <c r="F96" i="5"/>
  <c r="E141" i="6"/>
  <c r="D116" i="5"/>
  <c r="E145" i="6"/>
  <c r="D118" i="5"/>
  <c r="E147" i="6"/>
  <c r="D120" i="5"/>
  <c r="E146" i="6"/>
  <c r="D119" i="5"/>
  <c r="J42" i="5"/>
  <c r="H114" i="6"/>
  <c r="I114" i="6" s="1"/>
  <c r="J114" i="6" s="1"/>
  <c r="K114" i="6" s="1"/>
  <c r="G96" i="5"/>
  <c r="F125" i="6"/>
  <c r="F104" i="5" s="1"/>
  <c r="F103" i="5"/>
  <c r="E135" i="6"/>
  <c r="E111" i="5" s="1"/>
  <c r="E11" i="5" s="1"/>
  <c r="D111" i="5"/>
  <c r="D11" i="5" s="1"/>
  <c r="F95" i="5"/>
  <c r="G113" i="6"/>
  <c r="I92" i="6"/>
  <c r="H80" i="5"/>
  <c r="E136" i="6"/>
  <c r="E112" i="5" s="1"/>
  <c r="E12" i="5" s="1"/>
  <c r="D112" i="5"/>
  <c r="D12" i="5" s="1"/>
  <c r="M46" i="5"/>
  <c r="L55" i="5"/>
  <c r="M55" i="5" s="1"/>
  <c r="M44" i="5"/>
  <c r="C8" i="5"/>
  <c r="C98" i="5"/>
  <c r="L34" i="5"/>
  <c r="M34" i="5" s="1"/>
  <c r="M37" i="5"/>
  <c r="G66" i="5"/>
  <c r="H76" i="5"/>
  <c r="D108" i="5"/>
  <c r="D8" i="5" s="1"/>
  <c r="C109" i="5"/>
  <c r="J79" i="5"/>
  <c r="K72" i="5"/>
  <c r="H69" i="5"/>
  <c r="H66" i="5" s="1"/>
  <c r="D110" i="5"/>
  <c r="D10" i="5" s="1"/>
  <c r="F94" i="5"/>
  <c r="G77" i="5"/>
  <c r="G74" i="5" s="1"/>
  <c r="J53" i="5"/>
  <c r="H78" i="5"/>
  <c r="I87" i="5"/>
  <c r="L57" i="6"/>
  <c r="L54" i="5" s="1"/>
  <c r="K54" i="5"/>
  <c r="I68" i="5"/>
  <c r="F85" i="5"/>
  <c r="F82" i="5" s="1"/>
  <c r="G86" i="5"/>
  <c r="G84" i="5"/>
  <c r="L53" i="6"/>
  <c r="L52" i="5" s="1"/>
  <c r="K52" i="5"/>
  <c r="D101" i="5"/>
  <c r="D98" i="5" s="1"/>
  <c r="F92" i="5"/>
  <c r="F110" i="6"/>
  <c r="G110" i="6" s="1"/>
  <c r="H110" i="6" s="1"/>
  <c r="I110" i="6" s="1"/>
  <c r="J110" i="6" s="1"/>
  <c r="K110" i="6" s="1"/>
  <c r="E93" i="5"/>
  <c r="I88" i="5"/>
  <c r="L44" i="6"/>
  <c r="L45" i="5" s="1"/>
  <c r="K45" i="5"/>
  <c r="K71" i="5"/>
  <c r="F119" i="6"/>
  <c r="G119" i="6" s="1"/>
  <c r="H119" i="6" s="1"/>
  <c r="I119" i="6" s="1"/>
  <c r="J119" i="6" s="1"/>
  <c r="K119" i="6" s="1"/>
  <c r="E100" i="5"/>
  <c r="F123" i="6"/>
  <c r="G123" i="6" s="1"/>
  <c r="H123" i="6" s="1"/>
  <c r="I123" i="6" s="1"/>
  <c r="J123" i="6" s="1"/>
  <c r="K123" i="6" s="1"/>
  <c r="E102" i="5"/>
  <c r="I70" i="5"/>
  <c r="L58" i="5" l="1"/>
  <c r="K58" i="5"/>
  <c r="F135" i="6"/>
  <c r="F111" i="5" s="1"/>
  <c r="F11" i="5" s="1"/>
  <c r="M64" i="5"/>
  <c r="G103" i="5"/>
  <c r="M63" i="5"/>
  <c r="M61" i="5"/>
  <c r="G125" i="6"/>
  <c r="F146" i="6"/>
  <c r="E119" i="5"/>
  <c r="F145" i="6"/>
  <c r="E118" i="5"/>
  <c r="F141" i="6"/>
  <c r="E116" i="5"/>
  <c r="E143" i="6"/>
  <c r="D117" i="5"/>
  <c r="F147" i="6"/>
  <c r="E120" i="5"/>
  <c r="K42" i="5"/>
  <c r="F136" i="6"/>
  <c r="F112" i="5" s="1"/>
  <c r="F12" i="5" s="1"/>
  <c r="H96" i="5"/>
  <c r="H113" i="6"/>
  <c r="G95" i="5"/>
  <c r="J92" i="6"/>
  <c r="I80" i="5"/>
  <c r="M54" i="5"/>
  <c r="M45" i="5"/>
  <c r="M52" i="5"/>
  <c r="C106" i="5"/>
  <c r="L42" i="5"/>
  <c r="J50" i="5"/>
  <c r="C9" i="5"/>
  <c r="E90" i="5"/>
  <c r="H103" i="5"/>
  <c r="F102" i="5"/>
  <c r="J88" i="5"/>
  <c r="G92" i="5"/>
  <c r="H84" i="5"/>
  <c r="G85" i="5"/>
  <c r="J68" i="5"/>
  <c r="J87" i="5"/>
  <c r="L55" i="6"/>
  <c r="L53" i="5" s="1"/>
  <c r="K53" i="5"/>
  <c r="K50" i="5" s="1"/>
  <c r="G94" i="5"/>
  <c r="I69" i="5"/>
  <c r="K79" i="5"/>
  <c r="I96" i="5"/>
  <c r="F130" i="6"/>
  <c r="G130" i="6" s="1"/>
  <c r="H130" i="6" s="1"/>
  <c r="I130" i="6" s="1"/>
  <c r="J130" i="6" s="1"/>
  <c r="K130" i="6" s="1"/>
  <c r="E108" i="5"/>
  <c r="E8" i="5" s="1"/>
  <c r="I76" i="5"/>
  <c r="J70" i="5"/>
  <c r="F100" i="5"/>
  <c r="L80" i="6"/>
  <c r="L71" i="5" s="1"/>
  <c r="F93" i="5"/>
  <c r="F121" i="6"/>
  <c r="G121" i="6" s="1"/>
  <c r="H121" i="6" s="1"/>
  <c r="I121" i="6" s="1"/>
  <c r="J121" i="6" s="1"/>
  <c r="K121" i="6" s="1"/>
  <c r="E101" i="5"/>
  <c r="E98" i="5" s="1"/>
  <c r="H86" i="5"/>
  <c r="I78" i="5"/>
  <c r="H77" i="5"/>
  <c r="H74" i="5" s="1"/>
  <c r="F134" i="6"/>
  <c r="G134" i="6" s="1"/>
  <c r="H134" i="6" s="1"/>
  <c r="I134" i="6" s="1"/>
  <c r="J134" i="6" s="1"/>
  <c r="K134" i="6" s="1"/>
  <c r="E110" i="5"/>
  <c r="E10" i="5" s="1"/>
  <c r="L81" i="6"/>
  <c r="L72" i="5" s="1"/>
  <c r="M72" i="5" s="1"/>
  <c r="D109" i="5"/>
  <c r="D106" i="5" s="1"/>
  <c r="G135" i="6" l="1"/>
  <c r="H135" i="6" s="1"/>
  <c r="I135" i="6" s="1"/>
  <c r="J135" i="6" s="1"/>
  <c r="K135" i="6" s="1"/>
  <c r="M58" i="5"/>
  <c r="G145" i="6"/>
  <c r="F118" i="5"/>
  <c r="G147" i="6"/>
  <c r="F120" i="5"/>
  <c r="G141" i="6"/>
  <c r="F116" i="5"/>
  <c r="G111" i="5"/>
  <c r="D114" i="5"/>
  <c r="G146" i="6"/>
  <c r="F119" i="5"/>
  <c r="G136" i="6"/>
  <c r="F143" i="6"/>
  <c r="E117" i="5"/>
  <c r="H125" i="6"/>
  <c r="G104" i="5"/>
  <c r="M42" i="5"/>
  <c r="K92" i="6"/>
  <c r="K80" i="5" s="1"/>
  <c r="J80" i="5"/>
  <c r="I113" i="6"/>
  <c r="H95" i="5"/>
  <c r="D9" i="5"/>
  <c r="D13" i="5" s="1"/>
  <c r="L50" i="5"/>
  <c r="M50" i="5" s="1"/>
  <c r="M53" i="5"/>
  <c r="M71" i="5"/>
  <c r="I66" i="5"/>
  <c r="C13" i="5"/>
  <c r="C16" i="5" s="1"/>
  <c r="G82" i="5"/>
  <c r="F90" i="5"/>
  <c r="I77" i="5"/>
  <c r="I74" i="5" s="1"/>
  <c r="I86" i="5"/>
  <c r="G93" i="5"/>
  <c r="G90" i="5" s="1"/>
  <c r="G100" i="5"/>
  <c r="J76" i="5"/>
  <c r="J96" i="5"/>
  <c r="J69" i="5"/>
  <c r="J66" i="5" s="1"/>
  <c r="L75" i="6"/>
  <c r="L68" i="5" s="1"/>
  <c r="K68" i="5"/>
  <c r="I84" i="5"/>
  <c r="H92" i="5"/>
  <c r="G102" i="5"/>
  <c r="F132" i="6"/>
  <c r="G132" i="6" s="1"/>
  <c r="H132" i="6" s="1"/>
  <c r="I132" i="6" s="1"/>
  <c r="J132" i="6" s="1"/>
  <c r="K132" i="6" s="1"/>
  <c r="E109" i="5"/>
  <c r="F110" i="5"/>
  <c r="F10" i="5" s="1"/>
  <c r="J78" i="5"/>
  <c r="F101" i="5"/>
  <c r="F98" i="5" s="1"/>
  <c r="L79" i="6"/>
  <c r="L70" i="5" s="1"/>
  <c r="K70" i="5"/>
  <c r="F108" i="5"/>
  <c r="F8" i="5" s="1"/>
  <c r="L91" i="6"/>
  <c r="H94" i="5"/>
  <c r="K87" i="5"/>
  <c r="H85" i="5"/>
  <c r="K88" i="5"/>
  <c r="I103" i="5"/>
  <c r="H111" i="5" l="1"/>
  <c r="G143" i="6"/>
  <c r="F117" i="5"/>
  <c r="F114" i="5" s="1"/>
  <c r="H146" i="6"/>
  <c r="G119" i="5"/>
  <c r="G11" i="5" s="1"/>
  <c r="H141" i="6"/>
  <c r="G116" i="5"/>
  <c r="H145" i="6"/>
  <c r="G118" i="5"/>
  <c r="I125" i="6"/>
  <c r="H104" i="5"/>
  <c r="H136" i="6"/>
  <c r="G112" i="5"/>
  <c r="H147" i="6"/>
  <c r="G120" i="5"/>
  <c r="E114" i="5"/>
  <c r="L92" i="6"/>
  <c r="L80" i="5" s="1"/>
  <c r="J113" i="6"/>
  <c r="I95" i="5"/>
  <c r="M70" i="5"/>
  <c r="L79" i="5"/>
  <c r="D16" i="5"/>
  <c r="D6" i="5" s="1"/>
  <c r="M68" i="5"/>
  <c r="H82" i="5"/>
  <c r="C6" i="5"/>
  <c r="E106" i="5"/>
  <c r="E9" i="5"/>
  <c r="J103" i="5"/>
  <c r="G110" i="5"/>
  <c r="H102" i="5"/>
  <c r="I92" i="5"/>
  <c r="K96" i="5"/>
  <c r="H100" i="5"/>
  <c r="J86" i="5"/>
  <c r="I85" i="5"/>
  <c r="I82" i="5" s="1"/>
  <c r="F109" i="5"/>
  <c r="F106" i="5" s="1"/>
  <c r="L103" i="6"/>
  <c r="L88" i="5" s="1"/>
  <c r="M88" i="5" s="1"/>
  <c r="I94" i="5"/>
  <c r="G108" i="5"/>
  <c r="G101" i="5"/>
  <c r="L90" i="6"/>
  <c r="L78" i="5" s="1"/>
  <c r="K78" i="5"/>
  <c r="I111" i="5"/>
  <c r="J84" i="5"/>
  <c r="L77" i="6"/>
  <c r="L69" i="5" s="1"/>
  <c r="K69" i="5"/>
  <c r="K66" i="5" s="1"/>
  <c r="L86" i="6"/>
  <c r="L76" i="5" s="1"/>
  <c r="K76" i="5"/>
  <c r="H93" i="5"/>
  <c r="H90" i="5" s="1"/>
  <c r="J77" i="5"/>
  <c r="L102" i="6"/>
  <c r="G12" i="5" l="1"/>
  <c r="G8" i="5"/>
  <c r="G10" i="5"/>
  <c r="I136" i="6"/>
  <c r="H112" i="5"/>
  <c r="I141" i="6"/>
  <c r="H116" i="5"/>
  <c r="H143" i="6"/>
  <c r="G117" i="5"/>
  <c r="G114" i="5" s="1"/>
  <c r="I147" i="6"/>
  <c r="H120" i="5"/>
  <c r="J125" i="6"/>
  <c r="I104" i="5"/>
  <c r="I145" i="6"/>
  <c r="H118" i="5"/>
  <c r="I146" i="6"/>
  <c r="H119" i="5"/>
  <c r="H11" i="5" s="1"/>
  <c r="M79" i="5"/>
  <c r="M80" i="5"/>
  <c r="K113" i="6"/>
  <c r="K95" i="5" s="1"/>
  <c r="J95" i="5"/>
  <c r="M78" i="5"/>
  <c r="L87" i="5"/>
  <c r="M87" i="5" s="1"/>
  <c r="M76" i="5"/>
  <c r="L66" i="5"/>
  <c r="M66" i="5" s="1"/>
  <c r="M69" i="5"/>
  <c r="G98" i="5"/>
  <c r="J74" i="5"/>
  <c r="F9" i="5"/>
  <c r="F13" i="5" s="1"/>
  <c r="E13" i="5"/>
  <c r="I93" i="5"/>
  <c r="I90" i="5" s="1"/>
  <c r="J111" i="5"/>
  <c r="H101" i="5"/>
  <c r="H98" i="5" s="1"/>
  <c r="J94" i="5"/>
  <c r="J85" i="5"/>
  <c r="I100" i="5"/>
  <c r="J92" i="5"/>
  <c r="H110" i="5"/>
  <c r="K103" i="5"/>
  <c r="L88" i="6"/>
  <c r="L77" i="5" s="1"/>
  <c r="K77" i="5"/>
  <c r="L97" i="6"/>
  <c r="L84" i="5" s="1"/>
  <c r="K84" i="5"/>
  <c r="H108" i="5"/>
  <c r="G109" i="5"/>
  <c r="G9" i="5" s="1"/>
  <c r="L101" i="6"/>
  <c r="L86" i="5" s="1"/>
  <c r="K86" i="5"/>
  <c r="L114" i="6"/>
  <c r="L96" i="5" s="1"/>
  <c r="M96" i="5" s="1"/>
  <c r="I102" i="5"/>
  <c r="H8" i="5" l="1"/>
  <c r="H10" i="5"/>
  <c r="G13" i="5"/>
  <c r="G16" i="5" s="1"/>
  <c r="L113" i="6"/>
  <c r="L95" i="5" s="1"/>
  <c r="M95" i="5" s="1"/>
  <c r="H12" i="5"/>
  <c r="J141" i="6"/>
  <c r="I116" i="5"/>
  <c r="J145" i="6"/>
  <c r="I118" i="5"/>
  <c r="J147" i="6"/>
  <c r="I120" i="5"/>
  <c r="I143" i="6"/>
  <c r="H117" i="5"/>
  <c r="H114" i="5" s="1"/>
  <c r="J136" i="6"/>
  <c r="I112" i="5"/>
  <c r="I12" i="5" s="1"/>
  <c r="J146" i="6"/>
  <c r="I119" i="5"/>
  <c r="I11" i="5" s="1"/>
  <c r="K125" i="6"/>
  <c r="K104" i="5" s="1"/>
  <c r="J104" i="5"/>
  <c r="J82" i="5"/>
  <c r="M86" i="5"/>
  <c r="M84" i="5"/>
  <c r="L74" i="5"/>
  <c r="M77" i="5"/>
  <c r="K74" i="5"/>
  <c r="G106" i="5"/>
  <c r="E16" i="5"/>
  <c r="E6" i="5" s="1"/>
  <c r="H109" i="5"/>
  <c r="H106" i="5" s="1"/>
  <c r="L124" i="6"/>
  <c r="L108" i="6"/>
  <c r="L92" i="5" s="1"/>
  <c r="K92" i="5"/>
  <c r="L112" i="6"/>
  <c r="L94" i="5" s="1"/>
  <c r="K94" i="5"/>
  <c r="K111" i="5"/>
  <c r="J102" i="5"/>
  <c r="I108" i="5"/>
  <c r="I110" i="5"/>
  <c r="J100" i="5"/>
  <c r="L99" i="6"/>
  <c r="L85" i="5" s="1"/>
  <c r="K85" i="5"/>
  <c r="K82" i="5" s="1"/>
  <c r="I101" i="5"/>
  <c r="I98" i="5" s="1"/>
  <c r="J93" i="5"/>
  <c r="I8" i="5" l="1"/>
  <c r="G6" i="5"/>
  <c r="I10" i="5"/>
  <c r="L125" i="6"/>
  <c r="L104" i="5" s="1"/>
  <c r="M104" i="5" s="1"/>
  <c r="K147" i="6"/>
  <c r="J120" i="5"/>
  <c r="K141" i="6"/>
  <c r="J116" i="5"/>
  <c r="K146" i="6"/>
  <c r="J119" i="5"/>
  <c r="J11" i="5" s="1"/>
  <c r="J143" i="6"/>
  <c r="I117" i="5"/>
  <c r="I114" i="5" s="1"/>
  <c r="K145" i="6"/>
  <c r="J118" i="5"/>
  <c r="K136" i="6"/>
  <c r="K112" i="5" s="1"/>
  <c r="J112" i="5"/>
  <c r="H9" i="5"/>
  <c r="M94" i="5"/>
  <c r="L103" i="5"/>
  <c r="M103" i="5" s="1"/>
  <c r="M85" i="5"/>
  <c r="M74" i="5"/>
  <c r="M92" i="5"/>
  <c r="L82" i="5"/>
  <c r="M82" i="5" s="1"/>
  <c r="J90" i="5"/>
  <c r="L119" i="6"/>
  <c r="L100" i="5" s="1"/>
  <c r="K100" i="5"/>
  <c r="J108" i="5"/>
  <c r="L135" i="6"/>
  <c r="L111" i="5" s="1"/>
  <c r="J101" i="5"/>
  <c r="J98" i="5" s="1"/>
  <c r="L110" i="6"/>
  <c r="L93" i="5" s="1"/>
  <c r="K93" i="5"/>
  <c r="K90" i="5" s="1"/>
  <c r="J110" i="5"/>
  <c r="L123" i="6"/>
  <c r="L102" i="5" s="1"/>
  <c r="K102" i="5"/>
  <c r="I109" i="5"/>
  <c r="I9" i="5" l="1"/>
  <c r="I13" i="5" s="1"/>
  <c r="I16" i="5" s="1"/>
  <c r="H13" i="5"/>
  <c r="H16" i="5" s="1"/>
  <c r="J12" i="5"/>
  <c r="J10" i="5"/>
  <c r="L136" i="6"/>
  <c r="L112" i="5" s="1"/>
  <c r="M112" i="5" s="1"/>
  <c r="J8" i="5"/>
  <c r="L147" i="6"/>
  <c r="L120" i="5" s="1"/>
  <c r="K120" i="5"/>
  <c r="K12" i="5" s="1"/>
  <c r="L145" i="6"/>
  <c r="L118" i="5" s="1"/>
  <c r="K118" i="5"/>
  <c r="K143" i="6"/>
  <c r="J117" i="5"/>
  <c r="J114" i="5" s="1"/>
  <c r="L141" i="6"/>
  <c r="L116" i="5" s="1"/>
  <c r="K116" i="5"/>
  <c r="L146" i="6"/>
  <c r="L119" i="5" s="1"/>
  <c r="L11" i="5" s="1"/>
  <c r="K119" i="5"/>
  <c r="K11" i="5" s="1"/>
  <c r="M102" i="5"/>
  <c r="M100" i="5"/>
  <c r="L90" i="5"/>
  <c r="M90" i="5" s="1"/>
  <c r="M93" i="5"/>
  <c r="M111" i="5"/>
  <c r="I106" i="5"/>
  <c r="J109" i="5"/>
  <c r="L134" i="6"/>
  <c r="L110" i="5" s="1"/>
  <c r="K110" i="5"/>
  <c r="L121" i="6"/>
  <c r="L101" i="5" s="1"/>
  <c r="K101" i="5"/>
  <c r="K98" i="5" s="1"/>
  <c r="L130" i="6"/>
  <c r="L108" i="5" s="1"/>
  <c r="K108" i="5"/>
  <c r="L8" i="5" l="1"/>
  <c r="J9" i="5"/>
  <c r="J13" i="5" s="1"/>
  <c r="J16" i="5" s="1"/>
  <c r="H6" i="5"/>
  <c r="I6" i="5"/>
  <c r="L10" i="5"/>
  <c r="K10" i="5"/>
  <c r="K8" i="5"/>
  <c r="M120" i="5"/>
  <c r="M118" i="5"/>
  <c r="L143" i="6"/>
  <c r="L117" i="5" s="1"/>
  <c r="K117" i="5"/>
  <c r="K114" i="5" s="1"/>
  <c r="M119" i="5"/>
  <c r="M116" i="5"/>
  <c r="M11" i="5"/>
  <c r="L12" i="5"/>
  <c r="M12" i="5" s="1"/>
  <c r="M110" i="5"/>
  <c r="M108" i="5"/>
  <c r="L98" i="5"/>
  <c r="M98" i="5" s="1"/>
  <c r="M101" i="5"/>
  <c r="J106" i="5"/>
  <c r="L132" i="6"/>
  <c r="L109" i="5" s="1"/>
  <c r="K109" i="5"/>
  <c r="K106" i="5" s="1"/>
  <c r="M8" i="5" l="1"/>
  <c r="J6" i="5"/>
  <c r="M10" i="5"/>
  <c r="L9" i="5"/>
  <c r="L13" i="5" s="1"/>
  <c r="M117" i="5"/>
  <c r="L114" i="5"/>
  <c r="M114" i="5" s="1"/>
  <c r="K9" i="5"/>
  <c r="K13" i="5" s="1"/>
  <c r="K16" i="5" s="1"/>
  <c r="L106" i="5"/>
  <c r="M106" i="5" s="1"/>
  <c r="M109" i="5"/>
  <c r="K6" i="5" l="1"/>
  <c r="M13" i="5"/>
  <c r="M9" i="5"/>
  <c r="L16" i="5"/>
  <c r="L6" i="5" l="1"/>
  <c r="F16" i="5" l="1"/>
  <c r="M16" i="5" s="1"/>
  <c r="M14" i="5"/>
  <c r="F6" i="5" l="1"/>
  <c r="M6" i="5" l="1"/>
</calcChain>
</file>

<file path=xl/sharedStrings.xml><?xml version="1.0" encoding="utf-8"?>
<sst xmlns="http://schemas.openxmlformats.org/spreadsheetml/2006/main" count="209" uniqueCount="34">
  <si>
    <t>შპს  „ ქ. თბილისის ფსიქიკური ჯანმრთელობის ცენტრი“</t>
  </si>
  <si>
    <t>გარე პერიმეტრის ფართი (კვ.მ.)</t>
  </si>
  <si>
    <t>შპს „ფსიქიკური ჯანმრთელობის და ნარკომანიის პრევენციის ცენტრი“</t>
  </si>
  <si>
    <t>შპს "თელავის ფსიქონევროლოგიური დისპანსერი"</t>
  </si>
  <si>
    <t>ინვესტიციები</t>
  </si>
  <si>
    <t>დაშვებები</t>
  </si>
  <si>
    <t>საწოლების ღირებულება</t>
  </si>
  <si>
    <t>სავენტილაციო სისტემის ღირებულება</t>
  </si>
  <si>
    <t>სარემონტო სამუშაოების ღირებულება</t>
  </si>
  <si>
    <t>გარე პერიმეტრის მოწყობა</t>
  </si>
  <si>
    <t>სარემონტო ფართი (კვ.მ.)</t>
  </si>
  <si>
    <t>1 კვადრატულის სარემონტო ღირებულება (GEL)</t>
  </si>
  <si>
    <t>1 კვადრატულის მოწყობის ხარჯი ერთ კვ. მეტრზე (GEL)</t>
  </si>
  <si>
    <t>ერთი საწოლის ღირებულება (GEL)</t>
  </si>
  <si>
    <t>სავენტილაციო სისტემის მონტაჟის ხარჯი 1 კვადრატულზე (GEL)</t>
  </si>
  <si>
    <t>შეძენილი საწოლების რაოდენობა</t>
  </si>
  <si>
    <t>შპს „ რუსთავის ფსიქიკური ჯანმრთელობის ცენტრი"</t>
  </si>
  <si>
    <t>შპს „ალ. ქაჯაიას სახელობის სურამის ფსიქიატრიული საავადმყოფო“</t>
  </si>
  <si>
    <t>შპს „ბედიანის ფსიქიატრიული საავადმყოფო“</t>
  </si>
  <si>
    <t>შპს "ქუთაისის ფსიქიკური ჯანმრთელობის ცენტრი"</t>
  </si>
  <si>
    <t>შპს „ნარკოლოგიური ცენტრი“</t>
  </si>
  <si>
    <t>შპს "სენაკის სარაიონთაშორისო ფსიქონევროლოგიური დისპანსერი"</t>
  </si>
  <si>
    <t>შპს „თელავის სამხარეო ნარკოლოგიური ცენტრი“</t>
  </si>
  <si>
    <t>შპს „ქუთაისის სამხარეო ნარკოლოგიური ცენტრი“</t>
  </si>
  <si>
    <t>დაგეგმვისა და დაპროექტების ხარჯები</t>
  </si>
  <si>
    <t>პერსონალის გადამზადების ხარჯი</t>
  </si>
  <si>
    <t>სხვა საინვესტიციო ხარჯები</t>
  </si>
  <si>
    <t>სულ საინვესტიციო ხარჯები წლების მიხედვით</t>
  </si>
  <si>
    <t>სულ</t>
  </si>
  <si>
    <t>ინფორმაცია მოცემულია ერთეულ ლარებში, თუ სხვა რამ არ არის აღნიშნული</t>
  </si>
  <si>
    <t>ავეჯი და სხვა ინვენტარი</t>
  </si>
  <si>
    <t>ავეჯი და სხვა ინვენტარი 1 კვადრატულზე (GEL)</t>
  </si>
  <si>
    <t>ბორჯომის ნარკოლოგიური კლინიკა</t>
  </si>
  <si>
    <t>ლოჯისტიკის ცენტრის მოწყობის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</si>
</sst>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ლ_._-;\-* #,##0.00\ _ლ_._-;_-* &quot;-&quot;??\ _ლ_._-;_-@_-"/>
    <numFmt numFmtId="165" formatCode="_-* #,##0\ _ლ_._-;\-* #,##0\ _ლ_._-;_-* &quot;-&quot;??\ _ლ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9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9" tint="-0.249977111117893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9" fontId="0" fillId="0" borderId="0" xfId="3" applyFont="1" applyAlignment="1">
      <alignment horizontal="left" indent="1"/>
    </xf>
    <xf numFmtId="165" fontId="7" fillId="2" borderId="0" xfId="1" applyNumberFormat="1" applyFont="1" applyFill="1"/>
    <xf numFmtId="165" fontId="0" fillId="2" borderId="0" xfId="1" applyNumberFormat="1" applyFont="1" applyFill="1"/>
    <xf numFmtId="165" fontId="2" fillId="0" borderId="1" xfId="1" applyNumberFormat="1" applyFont="1" applyBorder="1"/>
    <xf numFmtId="165" fontId="2" fillId="0" borderId="0" xfId="0" applyNumberFormat="1" applyFont="1"/>
    <xf numFmtId="0" fontId="5" fillId="0" borderId="0" xfId="0" applyFont="1" applyAlignment="1">
      <alignment horizontal="left" indent="1"/>
    </xf>
    <xf numFmtId="165" fontId="2" fillId="0" borderId="1" xfId="0" applyNumberFormat="1" applyFont="1" applyBorder="1"/>
    <xf numFmtId="1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8" fillId="0" borderId="0" xfId="0" applyNumberFormat="1" applyFont="1"/>
    <xf numFmtId="0" fontId="0" fillId="0" borderId="0" xfId="0" applyFont="1"/>
    <xf numFmtId="0" fontId="8" fillId="0" borderId="0" xfId="0" applyFont="1"/>
    <xf numFmtId="165" fontId="0" fillId="3" borderId="0" xfId="1" applyNumberFormat="1" applyFont="1" applyFill="1"/>
    <xf numFmtId="165" fontId="7" fillId="3" borderId="0" xfId="1" applyNumberFormat="1" applyFont="1" applyFill="1"/>
    <xf numFmtId="165" fontId="1" fillId="3" borderId="0" xfId="1" applyNumberFormat="1" applyFont="1" applyFill="1"/>
    <xf numFmtId="9" fontId="0" fillId="0" borderId="0" xfId="3" applyFont="1"/>
    <xf numFmtId="0" fontId="9" fillId="0" borderId="0" xfId="0" applyFont="1"/>
    <xf numFmtId="0" fontId="10" fillId="0" borderId="0" xfId="0" applyFont="1"/>
    <xf numFmtId="0" fontId="5" fillId="0" borderId="0" xfId="0" applyFont="1" applyFill="1" applyAlignment="1">
      <alignment horizontal="left" indent="1"/>
    </xf>
    <xf numFmtId="165" fontId="0" fillId="0" borderId="0" xfId="0" applyNumberFormat="1"/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O120"/>
  <sheetViews>
    <sheetView tabSelected="1"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O15" sqref="O15"/>
    </sheetView>
  </sheetViews>
  <sheetFormatPr defaultRowHeight="15" outlineLevelRow="1" outlineLevelCol="1" x14ac:dyDescent="0.25"/>
  <cols>
    <col min="2" max="2" width="82.85546875" bestFit="1" customWidth="1"/>
    <col min="3" max="6" width="15.42578125" hidden="1" customWidth="1"/>
    <col min="7" max="12" width="15.42578125" customWidth="1"/>
    <col min="13" max="13" width="15.85546875" customWidth="1" outlineLevel="1"/>
    <col min="15" max="15" width="12.85546875" bestFit="1" customWidth="1"/>
  </cols>
  <sheetData>
    <row r="2" spans="1:15" x14ac:dyDescent="0.25">
      <c r="B2" s="1" t="s">
        <v>4</v>
      </c>
    </row>
    <row r="3" spans="1:15" x14ac:dyDescent="0.25">
      <c r="B3" s="3" t="s">
        <v>29</v>
      </c>
      <c r="F3" s="20"/>
      <c r="G3" s="20"/>
      <c r="H3" s="20"/>
      <c r="I3" s="20"/>
      <c r="J3" s="20"/>
      <c r="K3" s="20"/>
    </row>
    <row r="4" spans="1:15" x14ac:dyDescent="0.25">
      <c r="F4" s="20"/>
      <c r="G4" s="20"/>
      <c r="H4" s="20"/>
      <c r="I4" s="20"/>
      <c r="J4" s="20"/>
    </row>
    <row r="5" spans="1:15" ht="15.75" thickBot="1" x14ac:dyDescent="0.3">
      <c r="C5" s="12">
        <f>DATE(2016,9,31)</f>
        <v>42644</v>
      </c>
      <c r="D5" s="12">
        <f>EOMONTH(C5,1)</f>
        <v>42704</v>
      </c>
      <c r="E5" s="12">
        <f>EOMONTH(D5,1)</f>
        <v>42735</v>
      </c>
      <c r="F5" s="12">
        <f t="shared" ref="F5:L5" si="0">EOMONTH(E5,12)</f>
        <v>43100</v>
      </c>
      <c r="G5" s="12">
        <f t="shared" si="0"/>
        <v>43465</v>
      </c>
      <c r="H5" s="12">
        <f t="shared" si="0"/>
        <v>43830</v>
      </c>
      <c r="I5" s="12">
        <f t="shared" si="0"/>
        <v>44196</v>
      </c>
      <c r="J5" s="12">
        <f t="shared" si="0"/>
        <v>44561</v>
      </c>
      <c r="K5" s="12">
        <f t="shared" si="0"/>
        <v>44926</v>
      </c>
      <c r="L5" s="12">
        <f t="shared" si="0"/>
        <v>45291</v>
      </c>
      <c r="M5" s="13" t="s">
        <v>28</v>
      </c>
    </row>
    <row r="6" spans="1:15" x14ac:dyDescent="0.25">
      <c r="A6" s="2"/>
      <c r="B6" s="2" t="s">
        <v>27</v>
      </c>
      <c r="C6" s="11">
        <f t="shared" ref="C6:L6" si="1">SUM(C8:C16)</f>
        <v>0</v>
      </c>
      <c r="D6" s="11">
        <f t="shared" si="1"/>
        <v>0</v>
      </c>
      <c r="E6" s="11">
        <f t="shared" si="1"/>
        <v>0</v>
      </c>
      <c r="F6" s="11">
        <f t="shared" si="1"/>
        <v>0</v>
      </c>
      <c r="G6" s="11">
        <f t="shared" si="1"/>
        <v>1659128.5074999998</v>
      </c>
      <c r="H6" s="11">
        <f t="shared" si="1"/>
        <v>3252630.88</v>
      </c>
      <c r="I6" s="11">
        <f t="shared" si="1"/>
        <v>4307470.0720000006</v>
      </c>
      <c r="J6" s="11">
        <f t="shared" si="1"/>
        <v>3868057.5490000001</v>
      </c>
      <c r="K6" s="11">
        <f t="shared" si="1"/>
        <v>1640058.1629999999</v>
      </c>
      <c r="L6" s="11">
        <f t="shared" si="1"/>
        <v>0</v>
      </c>
      <c r="M6" s="9">
        <f>SUM(C6:L6)</f>
        <v>14727345.171500001</v>
      </c>
    </row>
    <row r="8" spans="1:15" x14ac:dyDescent="0.25">
      <c r="B8" s="5" t="s">
        <v>8</v>
      </c>
      <c r="C8" s="17">
        <f t="shared" ref="C8:F12" si="2">SUM(C20,C28,C36,C44,C52,C60,C68,C76,C84,C92,C100,C108)</f>
        <v>0</v>
      </c>
      <c r="D8" s="17">
        <f t="shared" si="2"/>
        <v>0</v>
      </c>
      <c r="E8" s="17">
        <f t="shared" si="2"/>
        <v>0</v>
      </c>
      <c r="F8" s="7">
        <f t="shared" si="2"/>
        <v>0</v>
      </c>
      <c r="G8" s="7">
        <f t="shared" ref="G8:L12" si="3">SUM(G20,G28,G36,G44,G52,G60,G68,G76,G84,G92,G100,G108,G116)</f>
        <v>974910</v>
      </c>
      <c r="H8" s="7">
        <f t="shared" si="3"/>
        <v>2159760</v>
      </c>
      <c r="I8" s="7">
        <f t="shared" si="3"/>
        <v>2684730</v>
      </c>
      <c r="J8" s="7">
        <f t="shared" si="3"/>
        <v>2534730</v>
      </c>
      <c r="K8" s="7">
        <f t="shared" si="3"/>
        <v>944910</v>
      </c>
      <c r="L8" s="7">
        <f t="shared" si="3"/>
        <v>0</v>
      </c>
      <c r="M8" s="9">
        <f t="shared" ref="M8:M71" si="4">SUM(C8:L8)</f>
        <v>9299040</v>
      </c>
    </row>
    <row r="9" spans="1:15" x14ac:dyDescent="0.25">
      <c r="B9" s="5" t="s">
        <v>9</v>
      </c>
      <c r="C9" s="17">
        <f t="shared" si="2"/>
        <v>0</v>
      </c>
      <c r="D9" s="17">
        <f t="shared" si="2"/>
        <v>0</v>
      </c>
      <c r="E9" s="17">
        <f t="shared" si="2"/>
        <v>0</v>
      </c>
      <c r="F9" s="7">
        <f t="shared" si="2"/>
        <v>0</v>
      </c>
      <c r="G9" s="7">
        <f t="shared" si="3"/>
        <v>165000</v>
      </c>
      <c r="H9" s="7">
        <f t="shared" si="3"/>
        <v>165000</v>
      </c>
      <c r="I9" s="7">
        <f t="shared" si="3"/>
        <v>198000</v>
      </c>
      <c r="J9" s="7">
        <f t="shared" si="3"/>
        <v>247500</v>
      </c>
      <c r="K9" s="7">
        <f t="shared" si="3"/>
        <v>247500</v>
      </c>
      <c r="L9" s="7">
        <f t="shared" si="3"/>
        <v>0</v>
      </c>
      <c r="M9" s="9">
        <f t="shared" si="4"/>
        <v>1023000</v>
      </c>
    </row>
    <row r="10" spans="1:15" x14ac:dyDescent="0.25">
      <c r="B10" s="3" t="s">
        <v>6</v>
      </c>
      <c r="C10" s="17">
        <f t="shared" si="2"/>
        <v>0</v>
      </c>
      <c r="D10" s="17">
        <f t="shared" si="2"/>
        <v>0</v>
      </c>
      <c r="E10" s="17">
        <f t="shared" si="2"/>
        <v>0</v>
      </c>
      <c r="F10" s="7">
        <f t="shared" si="2"/>
        <v>0</v>
      </c>
      <c r="G10" s="7">
        <f t="shared" si="3"/>
        <v>4920</v>
      </c>
      <c r="H10" s="7">
        <f t="shared" si="3"/>
        <v>4920</v>
      </c>
      <c r="I10" s="7">
        <f t="shared" si="3"/>
        <v>326688</v>
      </c>
      <c r="J10" s="7">
        <f t="shared" si="3"/>
        <v>85362</v>
      </c>
      <c r="K10" s="7">
        <f t="shared" si="3"/>
        <v>4920</v>
      </c>
      <c r="L10" s="7">
        <f t="shared" si="3"/>
        <v>0</v>
      </c>
      <c r="M10" s="9">
        <f t="shared" si="4"/>
        <v>426810</v>
      </c>
    </row>
    <row r="11" spans="1:15" x14ac:dyDescent="0.25">
      <c r="B11" s="3" t="s">
        <v>30</v>
      </c>
      <c r="C11" s="17">
        <f t="shared" si="2"/>
        <v>0</v>
      </c>
      <c r="D11" s="17">
        <f t="shared" si="2"/>
        <v>0</v>
      </c>
      <c r="E11" s="17">
        <f t="shared" si="2"/>
        <v>0</v>
      </c>
      <c r="F11" s="7">
        <f t="shared" si="2"/>
        <v>0</v>
      </c>
      <c r="G11" s="7">
        <f t="shared" si="3"/>
        <v>55244.899999999994</v>
      </c>
      <c r="H11" s="7">
        <f t="shared" si="3"/>
        <v>122386.4</v>
      </c>
      <c r="I11" s="7">
        <f t="shared" si="3"/>
        <v>152134.70000000001</v>
      </c>
      <c r="J11" s="7">
        <f t="shared" si="3"/>
        <v>143634.70000000001</v>
      </c>
      <c r="K11" s="7">
        <f t="shared" si="3"/>
        <v>53544.899999999994</v>
      </c>
      <c r="L11" s="7">
        <f t="shared" si="3"/>
        <v>0</v>
      </c>
      <c r="M11" s="9">
        <f t="shared" si="4"/>
        <v>526945.6</v>
      </c>
    </row>
    <row r="12" spans="1:15" x14ac:dyDescent="0.25">
      <c r="B12" s="3" t="s">
        <v>7</v>
      </c>
      <c r="C12" s="17">
        <f t="shared" si="2"/>
        <v>0</v>
      </c>
      <c r="D12" s="17">
        <f t="shared" si="2"/>
        <v>0</v>
      </c>
      <c r="E12" s="17">
        <f t="shared" si="2"/>
        <v>0</v>
      </c>
      <c r="F12" s="7">
        <f t="shared" si="2"/>
        <v>0</v>
      </c>
      <c r="G12" s="7">
        <f t="shared" si="3"/>
        <v>227479</v>
      </c>
      <c r="H12" s="7">
        <f t="shared" si="3"/>
        <v>503944</v>
      </c>
      <c r="I12" s="7">
        <f t="shared" si="3"/>
        <v>626437</v>
      </c>
      <c r="J12" s="7">
        <f t="shared" si="3"/>
        <v>591437</v>
      </c>
      <c r="K12" s="7">
        <f t="shared" si="3"/>
        <v>220479</v>
      </c>
      <c r="L12" s="7">
        <f t="shared" si="3"/>
        <v>0</v>
      </c>
      <c r="M12" s="9">
        <f t="shared" si="4"/>
        <v>2169776</v>
      </c>
    </row>
    <row r="13" spans="1:15" x14ac:dyDescent="0.25">
      <c r="B13" s="10" t="s">
        <v>24</v>
      </c>
      <c r="C13" s="17">
        <f>SUM(C8:C9)*5%</f>
        <v>0</v>
      </c>
      <c r="D13" s="17">
        <f>SUM(D8:D9)*5%</f>
        <v>0</v>
      </c>
      <c r="E13" s="17">
        <f>SUM(E8:E9)*5%</f>
        <v>0</v>
      </c>
      <c r="F13" s="7">
        <f>SUM(F8:F9)*5%</f>
        <v>0</v>
      </c>
      <c r="G13" s="7">
        <f>SUM(G8:G9)*2%</f>
        <v>22798.2</v>
      </c>
      <c r="H13" s="7">
        <f>SUM(H8:H9)*2%</f>
        <v>46495.200000000004</v>
      </c>
      <c r="I13" s="7">
        <f>SUM(I8:I9)*2%</f>
        <v>57654.6</v>
      </c>
      <c r="J13" s="7">
        <f>SUM(J8:J9)*2%</f>
        <v>55644.6</v>
      </c>
      <c r="K13" s="7">
        <f>SUM(K8:K9)*2%</f>
        <v>23848.2</v>
      </c>
      <c r="L13" s="7">
        <f>SUM(L8:L9)*5%</f>
        <v>0</v>
      </c>
      <c r="M13" s="9">
        <f t="shared" si="4"/>
        <v>206440.80000000002</v>
      </c>
    </row>
    <row r="14" spans="1:15" x14ac:dyDescent="0.25">
      <c r="B14" s="10" t="s">
        <v>25</v>
      </c>
      <c r="C14" s="17">
        <v>0</v>
      </c>
      <c r="D14" s="17">
        <v>0</v>
      </c>
      <c r="E14" s="17">
        <v>0</v>
      </c>
      <c r="F14" s="7">
        <v>0</v>
      </c>
      <c r="G14" s="7"/>
      <c r="H14" s="7"/>
      <c r="I14" s="7">
        <v>0</v>
      </c>
      <c r="J14" s="7">
        <v>0</v>
      </c>
      <c r="K14" s="7">
        <v>0</v>
      </c>
      <c r="L14" s="7">
        <v>0</v>
      </c>
      <c r="M14" s="9">
        <f t="shared" si="4"/>
        <v>0</v>
      </c>
    </row>
    <row r="15" spans="1:15" x14ac:dyDescent="0.25">
      <c r="B15" s="23" t="s">
        <v>33</v>
      </c>
      <c r="C15" s="17"/>
      <c r="D15" s="17"/>
      <c r="E15" s="17"/>
      <c r="F15" s="7"/>
      <c r="G15" s="7">
        <v>100000</v>
      </c>
      <c r="H15" s="7">
        <v>100000</v>
      </c>
      <c r="I15" s="7">
        <v>100000</v>
      </c>
      <c r="J15" s="7">
        <v>100000</v>
      </c>
      <c r="K15" s="7">
        <v>100000</v>
      </c>
      <c r="L15" s="7"/>
      <c r="M15" s="9">
        <f t="shared" si="4"/>
        <v>500000</v>
      </c>
      <c r="O15" s="24"/>
    </row>
    <row r="16" spans="1:15" x14ac:dyDescent="0.25">
      <c r="B16" s="10" t="s">
        <v>26</v>
      </c>
      <c r="C16" s="17">
        <f>SUM(C8:C14)*10%</f>
        <v>0</v>
      </c>
      <c r="D16" s="17">
        <f>SUM(D8:D14)*10%</f>
        <v>0</v>
      </c>
      <c r="E16" s="17">
        <f>SUM(E8:E14)*10%</f>
        <v>0</v>
      </c>
      <c r="F16" s="7">
        <f>SUM(F8:F14)*20%</f>
        <v>0</v>
      </c>
      <c r="G16" s="7">
        <f>SUM(G8:G14)*7.5%</f>
        <v>108776.40749999999</v>
      </c>
      <c r="H16" s="7">
        <f>SUM(H8:H14)*5%</f>
        <v>150125.28</v>
      </c>
      <c r="I16" s="7">
        <f>SUM(I8:I14)*4%</f>
        <v>161825.77200000003</v>
      </c>
      <c r="J16" s="7">
        <f>SUM(J8:J14)*3%</f>
        <v>109749.24900000001</v>
      </c>
      <c r="K16" s="7">
        <f>SUM(K8:K14)*3%</f>
        <v>44856.062999999995</v>
      </c>
      <c r="L16" s="7">
        <f>SUM(L8:L14)*10%</f>
        <v>0</v>
      </c>
      <c r="M16" s="9">
        <f>SUM(C16:L16)</f>
        <v>575332.77149999992</v>
      </c>
    </row>
    <row r="18" spans="1:13" ht="15" hidden="1" customHeight="1" x14ac:dyDescent="0.25">
      <c r="A18" s="2">
        <f>A6+1</f>
        <v>1</v>
      </c>
      <c r="B18" s="2" t="s">
        <v>2</v>
      </c>
      <c r="C18" s="8">
        <f>SUM(C20:C24)</f>
        <v>0</v>
      </c>
      <c r="D18" s="8">
        <f t="shared" ref="D18:L18" si="5">SUM(D20:D24)</f>
        <v>0</v>
      </c>
      <c r="E18" s="8">
        <f t="shared" si="5"/>
        <v>0</v>
      </c>
      <c r="F18" s="8">
        <f t="shared" si="5"/>
        <v>0</v>
      </c>
      <c r="G18" s="8">
        <f>SUM(G20:G24)</f>
        <v>0</v>
      </c>
      <c r="H18" s="8">
        <f>SUM(H20:H24)</f>
        <v>0</v>
      </c>
      <c r="I18" s="8">
        <f>SUM(I20:I24)</f>
        <v>0</v>
      </c>
      <c r="J18" s="8">
        <f>SUM(J20:J24)</f>
        <v>0</v>
      </c>
      <c r="K18" s="8">
        <f>SUM(K20:K24)</f>
        <v>0</v>
      </c>
      <c r="L18" s="8">
        <f t="shared" si="5"/>
        <v>0</v>
      </c>
      <c r="M18" s="9">
        <f t="shared" si="4"/>
        <v>0</v>
      </c>
    </row>
    <row r="19" spans="1:13" ht="15" hidden="1" customHeight="1" outlineLevel="1" x14ac:dyDescent="0.25">
      <c r="A19" s="2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3" ht="15" hidden="1" customHeight="1" outlineLevel="1" x14ac:dyDescent="0.25">
      <c r="A20" s="2"/>
      <c r="B20" s="5" t="s">
        <v>8</v>
      </c>
      <c r="C20" s="17">
        <f>დაშვებები!C8*დაშვებები!C9</f>
        <v>0</v>
      </c>
      <c r="D20" s="17">
        <f>დაშვებები!D8*დაშვებები!D9</f>
        <v>0</v>
      </c>
      <c r="E20" s="17">
        <f>დაშვებები!E8*დაშვებები!E9</f>
        <v>0</v>
      </c>
      <c r="F20" s="7">
        <f>დაშვებები!F8*დაშვებები!F9</f>
        <v>0</v>
      </c>
      <c r="G20" s="7">
        <f>დაშვებები!G8*დაშვებები!G9</f>
        <v>0</v>
      </c>
      <c r="H20" s="7">
        <f>დაშვებები!H8*დაშვებები!H9</f>
        <v>0</v>
      </c>
      <c r="I20" s="7">
        <f>დაშვებები!I8*დაშვებები!I9</f>
        <v>0</v>
      </c>
      <c r="J20" s="7">
        <f>დაშვებები!J8*დაშვებები!J9</f>
        <v>0</v>
      </c>
      <c r="K20" s="7">
        <f>დაშვებები!K8*დაშვებები!K9</f>
        <v>0</v>
      </c>
      <c r="L20" s="7">
        <f>დაშვებები!L8*დაშვებები!L9</f>
        <v>0</v>
      </c>
      <c r="M20" s="9">
        <f t="shared" si="4"/>
        <v>0</v>
      </c>
    </row>
    <row r="21" spans="1:13" ht="15" hidden="1" customHeight="1" outlineLevel="1" x14ac:dyDescent="0.25">
      <c r="A21" s="2"/>
      <c r="B21" s="5" t="s">
        <v>9</v>
      </c>
      <c r="C21" s="17">
        <f>დაშვებები!C10*დაშვებები!C11</f>
        <v>0</v>
      </c>
      <c r="D21" s="17">
        <f>დაშვებები!D10*დაშვებები!D11</f>
        <v>0</v>
      </c>
      <c r="E21" s="17">
        <f>დაშვებები!E10*დაშვებები!E11</f>
        <v>0</v>
      </c>
      <c r="F21" s="7">
        <f>დაშვებები!F10*დაშვებები!F11</f>
        <v>0</v>
      </c>
      <c r="G21" s="7">
        <f>დაშვებები!G10*დაშვებები!G11</f>
        <v>0</v>
      </c>
      <c r="H21" s="7">
        <f>დაშვებები!H10*დაშვებები!H11</f>
        <v>0</v>
      </c>
      <c r="I21" s="7">
        <f>დაშვებები!I10*დაშვებები!I11</f>
        <v>0</v>
      </c>
      <c r="J21" s="7">
        <f>დაშვებები!J10*დაშვებები!J11</f>
        <v>0</v>
      </c>
      <c r="K21" s="7">
        <f>დაშვებები!K10*დაშვებები!K11</f>
        <v>0</v>
      </c>
      <c r="L21" s="7">
        <f>დაშვებები!L10*დაშვებები!L11</f>
        <v>0</v>
      </c>
      <c r="M21" s="9">
        <f t="shared" si="4"/>
        <v>0</v>
      </c>
    </row>
    <row r="22" spans="1:13" ht="15" hidden="1" customHeight="1" outlineLevel="1" x14ac:dyDescent="0.25">
      <c r="A22" s="2"/>
      <c r="B22" s="3" t="s">
        <v>6</v>
      </c>
      <c r="C22" s="17">
        <f>დაშვებები!C12*დაშვებები!C13</f>
        <v>0</v>
      </c>
      <c r="D22" s="17">
        <f>დაშვებები!D12*დაშვებები!D13</f>
        <v>0</v>
      </c>
      <c r="E22" s="17">
        <f>დაშვებები!E12*დაშვებები!E13</f>
        <v>0</v>
      </c>
      <c r="F22" s="7">
        <f>დაშვებები!F12*დაშვებები!F13</f>
        <v>0</v>
      </c>
      <c r="G22" s="7">
        <f>დაშვებები!G12*დაშვებები!G13</f>
        <v>0</v>
      </c>
      <c r="H22" s="7">
        <f>დაშვებები!H12*დაშვებები!H13</f>
        <v>0</v>
      </c>
      <c r="I22" s="7">
        <f>დაშვებები!I12*დაშვებები!I13</f>
        <v>0</v>
      </c>
      <c r="J22" s="7">
        <f>დაშვებები!J12*დაშვებები!J13</f>
        <v>0</v>
      </c>
      <c r="K22" s="7">
        <f>დაშვებები!K12*დაშვებები!K13</f>
        <v>0</v>
      </c>
      <c r="L22" s="7">
        <f>დაშვებები!L12*დაშვებები!L13</f>
        <v>0</v>
      </c>
      <c r="M22" s="9">
        <f t="shared" si="4"/>
        <v>0</v>
      </c>
    </row>
    <row r="23" spans="1:13" ht="15" hidden="1" customHeight="1" outlineLevel="1" x14ac:dyDescent="0.25">
      <c r="A23" s="2"/>
      <c r="B23" s="3" t="s">
        <v>30</v>
      </c>
      <c r="C23" s="17">
        <f>დაშვებები!C14*დაშვებები!C8</f>
        <v>0</v>
      </c>
      <c r="D23" s="17">
        <f>დაშვებები!D14*დაშვებები!D8</f>
        <v>0</v>
      </c>
      <c r="E23" s="17">
        <f>დაშვებები!E14*დაშვებები!E8</f>
        <v>0</v>
      </c>
      <c r="F23" s="7">
        <f>დაშვებები!F14*დაშვებები!F8</f>
        <v>0</v>
      </c>
      <c r="G23" s="7">
        <f>დაშვებები!G14*დაშვებები!G8</f>
        <v>0</v>
      </c>
      <c r="H23" s="7">
        <f>დაშვებები!H14*დაშვებები!H8</f>
        <v>0</v>
      </c>
      <c r="I23" s="7">
        <f>დაშვებები!I14*დაშვებები!I8</f>
        <v>0</v>
      </c>
      <c r="J23" s="7">
        <f>დაშვებები!J14*დაშვებები!J8</f>
        <v>0</v>
      </c>
      <c r="K23" s="7">
        <f>დაშვებები!K14*დაშვებები!K8</f>
        <v>0</v>
      </c>
      <c r="L23" s="7">
        <f>დაშვებები!L14*დაშვებები!L8</f>
        <v>0</v>
      </c>
      <c r="M23" s="9">
        <f t="shared" si="4"/>
        <v>0</v>
      </c>
    </row>
    <row r="24" spans="1:13" ht="15" hidden="1" customHeight="1" outlineLevel="1" x14ac:dyDescent="0.25">
      <c r="A24" s="2"/>
      <c r="B24" s="3" t="s">
        <v>7</v>
      </c>
      <c r="C24" s="17">
        <f>დაშვებები!C15*დაშვებები!C8</f>
        <v>0</v>
      </c>
      <c r="D24" s="17">
        <f>დაშვებები!D15*დაშვებები!D8</f>
        <v>0</v>
      </c>
      <c r="E24" s="17">
        <f>დაშვებები!E15*დაშვებები!E8</f>
        <v>0</v>
      </c>
      <c r="F24" s="7">
        <f>დაშვებები!F15*დაშვებები!F8</f>
        <v>0</v>
      </c>
      <c r="G24" s="7">
        <f>დაშვებები!G15*დაშვებები!G8</f>
        <v>0</v>
      </c>
      <c r="H24" s="7">
        <f>დაშვებები!H15*დაშვებები!H8</f>
        <v>0</v>
      </c>
      <c r="I24" s="7">
        <f>დაშვებები!I15*დაშვებები!I8</f>
        <v>0</v>
      </c>
      <c r="J24" s="7">
        <f>დაშვებები!J15*დაშვებები!J8</f>
        <v>0</v>
      </c>
      <c r="K24" s="7">
        <f>დაშვებები!K15*დაშვებები!K8</f>
        <v>0</v>
      </c>
      <c r="L24" s="7">
        <f>დაშვებები!L15*დაშვებები!L8</f>
        <v>0</v>
      </c>
      <c r="M24" s="9">
        <f t="shared" si="4"/>
        <v>0</v>
      </c>
    </row>
    <row r="25" spans="1:13" ht="15" hidden="1" customHeight="1" collapsed="1" x14ac:dyDescent="0.25">
      <c r="A25" s="2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 x14ac:dyDescent="0.25">
      <c r="A26" s="2">
        <v>1</v>
      </c>
      <c r="B26" s="2" t="s">
        <v>0</v>
      </c>
      <c r="C26" s="8">
        <f>SUM(C28:C32)</f>
        <v>0</v>
      </c>
      <c r="D26" s="8">
        <f t="shared" ref="D26:L26" si="6">SUM(D28:D32)</f>
        <v>0</v>
      </c>
      <c r="E26" s="8">
        <f t="shared" si="6"/>
        <v>0</v>
      </c>
      <c r="F26" s="8">
        <f t="shared" si="6"/>
        <v>0</v>
      </c>
      <c r="G26" s="8">
        <f t="shared" si="6"/>
        <v>420000</v>
      </c>
      <c r="H26" s="8">
        <f t="shared" si="6"/>
        <v>961800</v>
      </c>
      <c r="I26" s="8">
        <f t="shared" si="6"/>
        <v>1307160</v>
      </c>
      <c r="J26" s="8">
        <f t="shared" si="6"/>
        <v>1067490</v>
      </c>
      <c r="K26" s="8">
        <f t="shared" si="6"/>
        <v>420000</v>
      </c>
      <c r="L26" s="8">
        <f t="shared" si="6"/>
        <v>0</v>
      </c>
      <c r="M26" s="9">
        <f t="shared" si="4"/>
        <v>4176450</v>
      </c>
    </row>
    <row r="27" spans="1:13" outlineLevel="1" x14ac:dyDescent="0.25">
      <c r="A27" s="2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 outlineLevel="1" x14ac:dyDescent="0.25">
      <c r="A28" s="2"/>
      <c r="B28" s="5" t="s">
        <v>8</v>
      </c>
      <c r="C28" s="17">
        <f>დაშვებები!C19*დაშვებები!C20</f>
        <v>0</v>
      </c>
      <c r="D28" s="17">
        <f>დაშვებები!D19*დაშვებები!D20</f>
        <v>0</v>
      </c>
      <c r="E28" s="17">
        <f>დაშვებები!E19*დაშვებები!E20</f>
        <v>0</v>
      </c>
      <c r="F28" s="7">
        <f>დაშვებები!F19*დაშვებები!F20</f>
        <v>0</v>
      </c>
      <c r="G28" s="7">
        <f>დაშვებები!G19*დაშვებები!G20</f>
        <v>300000</v>
      </c>
      <c r="H28" s="7">
        <f>დაშვებები!H19*დაშვებები!H20</f>
        <v>720000</v>
      </c>
      <c r="I28" s="7">
        <f>დაშვებები!I19*დაშვებები!I20</f>
        <v>900000</v>
      </c>
      <c r="J28" s="7">
        <f>დაშვებები!J19*დაშვებები!J20</f>
        <v>780000</v>
      </c>
      <c r="K28" s="7">
        <f>დაშვებები!K19*დაშვებები!K20</f>
        <v>300000</v>
      </c>
      <c r="L28" s="7">
        <f>დაშვებები!L19*დაშვებები!L20</f>
        <v>0</v>
      </c>
      <c r="M28" s="9">
        <f t="shared" si="4"/>
        <v>3000000</v>
      </c>
    </row>
    <row r="29" spans="1:13" outlineLevel="1" x14ac:dyDescent="0.25">
      <c r="A29" s="2"/>
      <c r="B29" s="5" t="s">
        <v>9</v>
      </c>
      <c r="C29" s="17">
        <f>დაშვებები!C21*დაშვებები!C22</f>
        <v>0</v>
      </c>
      <c r="D29" s="17">
        <f>დაშვებები!D21*დაშვებები!D22</f>
        <v>0</v>
      </c>
      <c r="E29" s="17">
        <f>დაშვებები!E21*დაშვებები!E22</f>
        <v>0</v>
      </c>
      <c r="F29" s="7">
        <f>დაშვებები!F21*დაშვებები!F22</f>
        <v>0</v>
      </c>
      <c r="G29" s="7">
        <f>დაშვებები!G21*დაშვებები!G22</f>
        <v>33000</v>
      </c>
      <c r="H29" s="7">
        <f>დაშვებები!H21*დაშვებები!H22</f>
        <v>33000</v>
      </c>
      <c r="I29" s="7">
        <f>დაშვებები!I21*დაშვებები!I22</f>
        <v>33000</v>
      </c>
      <c r="J29" s="7">
        <f>დაშვებები!J21*დაშვებები!J22</f>
        <v>33000</v>
      </c>
      <c r="K29" s="7">
        <f>დაშვებები!K21*დაშვებები!K22</f>
        <v>33000</v>
      </c>
      <c r="L29" s="7">
        <f>დაშვებები!L21*დაშვებები!L22</f>
        <v>0</v>
      </c>
      <c r="M29" s="9">
        <f t="shared" si="4"/>
        <v>165000</v>
      </c>
    </row>
    <row r="30" spans="1:13" outlineLevel="1" x14ac:dyDescent="0.25">
      <c r="A30" s="2"/>
      <c r="B30" s="3" t="s">
        <v>6</v>
      </c>
      <c r="C30" s="17">
        <f>დაშვებები!C23*დაშვებები!C24</f>
        <v>0</v>
      </c>
      <c r="D30" s="17">
        <f>დაშვებები!D23*დაშვებები!D24</f>
        <v>0</v>
      </c>
      <c r="E30" s="17">
        <f>დაშვებები!E23*დაშვებები!E24</f>
        <v>0</v>
      </c>
      <c r="F30" s="7">
        <f>დაშვებები!F23*დაშვებები!F24</f>
        <v>0</v>
      </c>
      <c r="G30" s="7">
        <f>დაშვებები!G23*დაშვებები!G24</f>
        <v>0</v>
      </c>
      <c r="H30" s="7">
        <f>დაშვებები!H23*დაშვებები!H24</f>
        <v>0</v>
      </c>
      <c r="I30" s="7">
        <f>დაშვებები!I23*დაშვებები!I24</f>
        <v>113160</v>
      </c>
      <c r="J30" s="7">
        <f>დაშვებები!J23*დაშვებები!J24</f>
        <v>28290</v>
      </c>
      <c r="K30" s="7">
        <f>დაშვებები!K23*დაშვებები!K24</f>
        <v>0</v>
      </c>
      <c r="L30" s="7">
        <f>დაშვებები!L23*დაშვებები!L24</f>
        <v>0</v>
      </c>
      <c r="M30" s="9">
        <f t="shared" si="4"/>
        <v>141450</v>
      </c>
    </row>
    <row r="31" spans="1:13" outlineLevel="1" x14ac:dyDescent="0.25">
      <c r="A31" s="2"/>
      <c r="B31" s="3" t="s">
        <v>30</v>
      </c>
      <c r="C31" s="17">
        <f>დაშვებები!C19*დაშვებები!C25</f>
        <v>0</v>
      </c>
      <c r="D31" s="17">
        <f>დაშვებები!D19*დაშვებები!D25</f>
        <v>0</v>
      </c>
      <c r="E31" s="17">
        <f>დაშვებები!E19*დაშვებები!E25</f>
        <v>0</v>
      </c>
      <c r="F31" s="7">
        <f>დაშვებები!F19*დაშვებები!F25</f>
        <v>0</v>
      </c>
      <c r="G31" s="7">
        <f>დაშვებები!G19*დაშვებები!G25</f>
        <v>17000</v>
      </c>
      <c r="H31" s="7">
        <f>დაშვებები!H19*დაშვებები!H25</f>
        <v>40800</v>
      </c>
      <c r="I31" s="7">
        <f>დაშვებები!I19*დაშვებები!I25</f>
        <v>51000</v>
      </c>
      <c r="J31" s="7">
        <f>დაშვებები!J19*დაშვებები!J25</f>
        <v>44200</v>
      </c>
      <c r="K31" s="7">
        <f>დაშვებები!K19*დაშვებები!K25</f>
        <v>17000</v>
      </c>
      <c r="L31" s="7">
        <f>დაშვებები!L19*დაშვებები!L25</f>
        <v>0</v>
      </c>
      <c r="M31" s="9">
        <f t="shared" si="4"/>
        <v>170000</v>
      </c>
    </row>
    <row r="32" spans="1:13" outlineLevel="1" x14ac:dyDescent="0.25">
      <c r="A32" s="2"/>
      <c r="B32" s="3" t="s">
        <v>7</v>
      </c>
      <c r="C32" s="17">
        <f>დაშვებები!C19*დაშვებები!C26</f>
        <v>0</v>
      </c>
      <c r="D32" s="17">
        <f>დაშვებები!D19*დაშვებები!D26</f>
        <v>0</v>
      </c>
      <c r="E32" s="17">
        <f>დაშვებები!E19*დაშვებები!E26</f>
        <v>0</v>
      </c>
      <c r="F32" s="7">
        <f>დაშვებები!F19*დაშვებები!F26</f>
        <v>0</v>
      </c>
      <c r="G32" s="7">
        <f>დაშვებები!G19*დაშვებები!G26</f>
        <v>70000</v>
      </c>
      <c r="H32" s="7">
        <f>დაშვებები!H19*დაშვებები!H26</f>
        <v>168000</v>
      </c>
      <c r="I32" s="7">
        <f>დაშვებები!I19*დაშვებები!I26</f>
        <v>210000</v>
      </c>
      <c r="J32" s="7">
        <f>დაშვებები!J19*დაშვებები!J26</f>
        <v>182000</v>
      </c>
      <c r="K32" s="7">
        <f>დაშვებები!K19*დაშვებები!K26</f>
        <v>70000</v>
      </c>
      <c r="L32" s="7">
        <f>დაშვებები!L19*დაშვებები!L26</f>
        <v>0</v>
      </c>
      <c r="M32" s="9">
        <f t="shared" si="4"/>
        <v>700000</v>
      </c>
    </row>
    <row r="33" spans="1:13" x14ac:dyDescent="0.25">
      <c r="A33" s="2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3" x14ac:dyDescent="0.25">
      <c r="A34" s="2">
        <f>A26+1</f>
        <v>2</v>
      </c>
      <c r="B34" s="2" t="s">
        <v>16</v>
      </c>
      <c r="C34" s="8">
        <f>SUM(C36:C40)</f>
        <v>0</v>
      </c>
      <c r="D34" s="8">
        <f t="shared" ref="D34:L34" si="7">SUM(D36:D40)</f>
        <v>0</v>
      </c>
      <c r="E34" s="8">
        <f t="shared" si="7"/>
        <v>0</v>
      </c>
      <c r="F34" s="8">
        <f t="shared" si="7"/>
        <v>0</v>
      </c>
      <c r="G34" s="8">
        <f t="shared" si="7"/>
        <v>0</v>
      </c>
      <c r="H34" s="8">
        <f t="shared" si="7"/>
        <v>0</v>
      </c>
      <c r="I34" s="8">
        <f t="shared" si="7"/>
        <v>0</v>
      </c>
      <c r="J34" s="8">
        <f t="shared" si="7"/>
        <v>0</v>
      </c>
      <c r="K34" s="8">
        <f t="shared" si="7"/>
        <v>0</v>
      </c>
      <c r="L34" s="8">
        <f t="shared" si="7"/>
        <v>0</v>
      </c>
      <c r="M34" s="9">
        <f t="shared" si="4"/>
        <v>0</v>
      </c>
    </row>
    <row r="35" spans="1:13" outlineLevel="1" x14ac:dyDescent="0.25">
      <c r="A35" s="2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 outlineLevel="1" x14ac:dyDescent="0.25">
      <c r="A36" s="2"/>
      <c r="B36" s="5" t="s">
        <v>8</v>
      </c>
      <c r="C36" s="17">
        <f>დაშვებები!C30*დაშვებები!C31</f>
        <v>0</v>
      </c>
      <c r="D36" s="17">
        <f>დაშვებები!D30*დაშვებები!D31</f>
        <v>0</v>
      </c>
      <c r="E36" s="17">
        <f>დაშვებები!E30*დაშვებები!E31</f>
        <v>0</v>
      </c>
      <c r="F36" s="7">
        <f>დაშვებები!F30*დაშვებები!F31</f>
        <v>0</v>
      </c>
      <c r="G36" s="7">
        <f>დაშვებები!G30*დაშვებები!G31</f>
        <v>0</v>
      </c>
      <c r="H36" s="7">
        <f>დაშვებები!H30*დაშვებები!H31</f>
        <v>0</v>
      </c>
      <c r="I36" s="7">
        <f>დაშვებები!I30*დაშვებები!I31</f>
        <v>0</v>
      </c>
      <c r="J36" s="7">
        <f>დაშვებები!J30*დაშვებები!J31</f>
        <v>0</v>
      </c>
      <c r="K36" s="7">
        <f>დაშვებები!K30*დაშვებები!K31</f>
        <v>0</v>
      </c>
      <c r="L36" s="7">
        <f>დაშვებები!L30*დაშვებები!L31</f>
        <v>0</v>
      </c>
      <c r="M36" s="9">
        <f t="shared" si="4"/>
        <v>0</v>
      </c>
    </row>
    <row r="37" spans="1:13" outlineLevel="1" x14ac:dyDescent="0.25">
      <c r="A37" s="2"/>
      <c r="B37" s="5" t="s">
        <v>9</v>
      </c>
      <c r="C37" s="17">
        <f>დაშვებები!C32*დაშვებები!C33</f>
        <v>0</v>
      </c>
      <c r="D37" s="17">
        <f>დაშვებები!D32*დაშვებები!D33</f>
        <v>0</v>
      </c>
      <c r="E37" s="17">
        <f>დაშვებები!E32*დაშვებები!E33</f>
        <v>0</v>
      </c>
      <c r="F37" s="7">
        <f>დაშვებები!F32*დაშვებები!F33</f>
        <v>0</v>
      </c>
      <c r="G37" s="7">
        <f>დაშვებები!G32*დაშვებები!G33</f>
        <v>0</v>
      </c>
      <c r="H37" s="7">
        <f>დაშვებები!H32*დაშვებები!H33</f>
        <v>0</v>
      </c>
      <c r="I37" s="7">
        <f>დაშვებები!I32*დაშვებები!I33</f>
        <v>0</v>
      </c>
      <c r="J37" s="7">
        <f>დაშვებები!J32*დაშვებები!J33</f>
        <v>0</v>
      </c>
      <c r="K37" s="7">
        <f>დაშვებები!K32*დაშვებები!K33</f>
        <v>0</v>
      </c>
      <c r="L37" s="7">
        <f>დაშვებები!L32*დაშვებები!L33</f>
        <v>0</v>
      </c>
      <c r="M37" s="9">
        <f t="shared" si="4"/>
        <v>0</v>
      </c>
    </row>
    <row r="38" spans="1:13" outlineLevel="1" x14ac:dyDescent="0.25">
      <c r="A38" s="2"/>
      <c r="B38" s="3" t="s">
        <v>6</v>
      </c>
      <c r="C38" s="17">
        <f>დაშვებები!C34*დაშვებები!C35</f>
        <v>0</v>
      </c>
      <c r="D38" s="17">
        <f>დაშვებები!D34*დაშვებები!D35</f>
        <v>0</v>
      </c>
      <c r="E38" s="17">
        <f>დაშვებები!E34*დაშვებები!E35</f>
        <v>0</v>
      </c>
      <c r="F38" s="7">
        <f>დაშვებები!F34*დაშვებები!F35</f>
        <v>0</v>
      </c>
      <c r="G38" s="7">
        <f>დაშვებები!G34*დაშვებები!G35</f>
        <v>0</v>
      </c>
      <c r="H38" s="7">
        <f>დაშვებები!H34*დაშვებები!H35</f>
        <v>0</v>
      </c>
      <c r="I38" s="7">
        <f>დაშვებები!I34*დაშვებები!I35</f>
        <v>0</v>
      </c>
      <c r="J38" s="7">
        <f>დაშვებები!J34*დაშვებები!J35</f>
        <v>0</v>
      </c>
      <c r="K38" s="7">
        <f>დაშვებები!K34*დაშვებები!K35</f>
        <v>0</v>
      </c>
      <c r="L38" s="7">
        <f>დაშვებები!L34*დაშვებები!L35</f>
        <v>0</v>
      </c>
      <c r="M38" s="9">
        <f t="shared" si="4"/>
        <v>0</v>
      </c>
    </row>
    <row r="39" spans="1:13" outlineLevel="1" x14ac:dyDescent="0.25">
      <c r="A39" s="2"/>
      <c r="B39" s="3" t="s">
        <v>30</v>
      </c>
      <c r="C39" s="17">
        <f>დაშვებები!C30*დაშვებები!C36</f>
        <v>0</v>
      </c>
      <c r="D39" s="17">
        <f>დაშვებები!D30*დაშვებები!D36</f>
        <v>0</v>
      </c>
      <c r="E39" s="17">
        <f>დაშვებები!E30*დაშვებები!E36</f>
        <v>0</v>
      </c>
      <c r="F39" s="7">
        <f>დაშვებები!F30*დაშვებები!F36</f>
        <v>0</v>
      </c>
      <c r="G39" s="7">
        <f>დაშვებები!G30*დაშვებები!G36</f>
        <v>0</v>
      </c>
      <c r="H39" s="7">
        <f>დაშვებები!H30*დაშვებები!H36</f>
        <v>0</v>
      </c>
      <c r="I39" s="7">
        <f>დაშვებები!I30*დაშვებები!I36</f>
        <v>0</v>
      </c>
      <c r="J39" s="7">
        <f>დაშვებები!J30*დაშვებები!J36</f>
        <v>0</v>
      </c>
      <c r="K39" s="7">
        <f>დაშვებები!K30*დაშვებები!K36</f>
        <v>0</v>
      </c>
      <c r="L39" s="7">
        <f>დაშვებები!L30*დაშვებები!L36</f>
        <v>0</v>
      </c>
      <c r="M39" s="9">
        <f t="shared" si="4"/>
        <v>0</v>
      </c>
    </row>
    <row r="40" spans="1:13" outlineLevel="1" x14ac:dyDescent="0.25">
      <c r="A40" s="2"/>
      <c r="B40" s="3" t="s">
        <v>7</v>
      </c>
      <c r="C40" s="17">
        <f>დაშვებები!C37*დაშვებები!C30</f>
        <v>0</v>
      </c>
      <c r="D40" s="17">
        <f>დაშვებები!D37*დაშვებები!D30</f>
        <v>0</v>
      </c>
      <c r="E40" s="17">
        <f>დაშვებები!E37*დაშვებები!E30</f>
        <v>0</v>
      </c>
      <c r="F40" s="7">
        <f>დაშვებები!F37*დაშვებები!F30</f>
        <v>0</v>
      </c>
      <c r="G40" s="7">
        <f>დაშვებები!G37*დაშვებები!G30</f>
        <v>0</v>
      </c>
      <c r="H40" s="7">
        <f>დაშვებები!H37*დაშვებები!H30</f>
        <v>0</v>
      </c>
      <c r="I40" s="7">
        <f>დაშვებები!I37*დაშვებები!I30</f>
        <v>0</v>
      </c>
      <c r="J40" s="7">
        <f>დაშვებები!J37*დაშვებები!J30</f>
        <v>0</v>
      </c>
      <c r="K40" s="7">
        <f>დაშვებები!K37*დაშვებები!K30</f>
        <v>0</v>
      </c>
      <c r="L40" s="7">
        <f>დაშვებები!L37*დაშვებები!L30</f>
        <v>0</v>
      </c>
      <c r="M40" s="9">
        <f t="shared" si="4"/>
        <v>0</v>
      </c>
    </row>
    <row r="41" spans="1:13" x14ac:dyDescent="0.25">
      <c r="A41" s="2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x14ac:dyDescent="0.25">
      <c r="A42" s="2">
        <f>A34+1</f>
        <v>3</v>
      </c>
      <c r="B42" s="2" t="s">
        <v>17</v>
      </c>
      <c r="C42" s="8">
        <f>SUM(C44:C48)</f>
        <v>0</v>
      </c>
      <c r="D42" s="8">
        <f t="shared" ref="D42:L42" si="8">SUM(D44:D48)</f>
        <v>0</v>
      </c>
      <c r="E42" s="8">
        <f t="shared" si="8"/>
        <v>0</v>
      </c>
      <c r="F42" s="8">
        <f t="shared" si="8"/>
        <v>0</v>
      </c>
      <c r="G42" s="8">
        <f t="shared" si="8"/>
        <v>224305.2</v>
      </c>
      <c r="H42" s="8">
        <f t="shared" si="8"/>
        <v>642033</v>
      </c>
      <c r="I42" s="8">
        <f t="shared" si="8"/>
        <v>761475.6</v>
      </c>
      <c r="J42" s="8">
        <f t="shared" si="8"/>
        <v>695055.6</v>
      </c>
      <c r="K42" s="8">
        <f t="shared" si="8"/>
        <v>224305.2</v>
      </c>
      <c r="L42" s="8">
        <f t="shared" si="8"/>
        <v>0</v>
      </c>
      <c r="M42" s="9">
        <f t="shared" si="4"/>
        <v>2547174.6</v>
      </c>
    </row>
    <row r="43" spans="1:13" outlineLevel="1" x14ac:dyDescent="0.25">
      <c r="A43" s="2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outlineLevel="1" x14ac:dyDescent="0.25">
      <c r="A44" s="2"/>
      <c r="B44" s="5" t="s">
        <v>8</v>
      </c>
      <c r="C44" s="17">
        <f>დაშვებები!C41*დაშვებები!C42</f>
        <v>0</v>
      </c>
      <c r="D44" s="17">
        <f>დაშვებები!D41*დაშვებები!D42</f>
        <v>0</v>
      </c>
      <c r="E44" s="17">
        <f>დაშვებები!E41*დაშვებები!E42</f>
        <v>0</v>
      </c>
      <c r="F44" s="7">
        <f>დაშვებები!F41*დაშვებები!F42</f>
        <v>0</v>
      </c>
      <c r="G44" s="7">
        <f>დაშვებები!G41*დაშვებები!G42</f>
        <v>173880</v>
      </c>
      <c r="H44" s="7">
        <f>დაშვებები!H41*დაშვებები!H42</f>
        <v>497700</v>
      </c>
      <c r="I44" s="7">
        <f>დაშვებები!I41*დაშვებები!I42</f>
        <v>521640</v>
      </c>
      <c r="J44" s="7">
        <f>დაშვებები!J41*დაშვებები!J42</f>
        <v>521640</v>
      </c>
      <c r="K44" s="7">
        <f>დაშვებები!K41*დაშვებები!K42</f>
        <v>173880</v>
      </c>
      <c r="L44" s="7">
        <f>დაშვებები!L41*დაშვებები!L42</f>
        <v>0</v>
      </c>
      <c r="M44" s="9">
        <f t="shared" si="4"/>
        <v>1888740</v>
      </c>
    </row>
    <row r="45" spans="1:13" outlineLevel="1" x14ac:dyDescent="0.25">
      <c r="A45" s="2"/>
      <c r="B45" s="5" t="s">
        <v>9</v>
      </c>
      <c r="C45" s="17">
        <f>დაშვებები!C43*დაშვებები!C44</f>
        <v>0</v>
      </c>
      <c r="D45" s="17">
        <f>დაშვებები!D43*დაშვებები!D44</f>
        <v>0</v>
      </c>
      <c r="E45" s="17">
        <f>დაშვებები!E43*დაშვებები!E44</f>
        <v>0</v>
      </c>
      <c r="F45" s="7">
        <f>დაშვებები!F43*დაშვებები!F44</f>
        <v>0</v>
      </c>
      <c r="G45" s="7">
        <f>დაშვებები!G43*დაშვებები!G44</f>
        <v>0</v>
      </c>
      <c r="H45" s="7">
        <f>დაშვებები!H43*დაშვებები!H44</f>
        <v>0</v>
      </c>
      <c r="I45" s="7">
        <f>დაშვებები!I43*დაშვებები!I44</f>
        <v>0</v>
      </c>
      <c r="J45" s="7">
        <f>დაშვებები!J43*დაშვებები!J44</f>
        <v>0</v>
      </c>
      <c r="K45" s="7">
        <f>დაშვებები!K43*დაშვებები!K44</f>
        <v>0</v>
      </c>
      <c r="L45" s="7">
        <f>დაშვებები!L43*დაშვებები!L44</f>
        <v>0</v>
      </c>
      <c r="M45" s="9">
        <f t="shared" si="4"/>
        <v>0</v>
      </c>
    </row>
    <row r="46" spans="1:13" outlineLevel="1" x14ac:dyDescent="0.25">
      <c r="A46" s="2"/>
      <c r="B46" s="3" t="s">
        <v>6</v>
      </c>
      <c r="C46" s="17">
        <f>დაშვებები!C45*დაშვებები!C46</f>
        <v>0</v>
      </c>
      <c r="D46" s="17">
        <f>დაშვებები!D45*დაშვებები!D46</f>
        <v>0</v>
      </c>
      <c r="E46" s="17">
        <f>დაშვებები!E45*დაშვებები!E46</f>
        <v>0</v>
      </c>
      <c r="F46" s="7">
        <f>დაშვებები!F45*დაშვებები!F46</f>
        <v>0</v>
      </c>
      <c r="G46" s="7">
        <f>დაშვებები!G45*დაშვებები!G46</f>
        <v>0</v>
      </c>
      <c r="H46" s="7">
        <f>დაშვებები!H45*დაშვებები!H46</f>
        <v>0</v>
      </c>
      <c r="I46" s="7">
        <f>დაშვებები!I45*დაშვებები!I46</f>
        <v>88560</v>
      </c>
      <c r="J46" s="7">
        <f>დაშვებები!J45*დაშვებები!J46</f>
        <v>22140</v>
      </c>
      <c r="K46" s="7">
        <f>დაშვებები!K45*დაშვებები!K46</f>
        <v>0</v>
      </c>
      <c r="L46" s="7">
        <f>დაშვებები!L45*დაშვებები!L46</f>
        <v>0</v>
      </c>
      <c r="M46" s="9">
        <f t="shared" si="4"/>
        <v>110700</v>
      </c>
    </row>
    <row r="47" spans="1:13" outlineLevel="1" x14ac:dyDescent="0.25">
      <c r="A47" s="2"/>
      <c r="B47" s="3" t="s">
        <v>30</v>
      </c>
      <c r="C47" s="17">
        <f>დაშვებები!C41*დაშვებები!C47</f>
        <v>0</v>
      </c>
      <c r="D47" s="17">
        <f>დაშვებები!D41*დაშვებები!D47</f>
        <v>0</v>
      </c>
      <c r="E47" s="17">
        <f>დაშვებები!E41*დაშვებები!E47</f>
        <v>0</v>
      </c>
      <c r="F47" s="7">
        <f>დაშვებები!F41*დაშვებები!F47</f>
        <v>0</v>
      </c>
      <c r="G47" s="7">
        <f>დაშვებები!G41*დაშვებები!G47</f>
        <v>9853.2000000000007</v>
      </c>
      <c r="H47" s="7">
        <f>დაშვებები!H41*დაშვებები!H47</f>
        <v>28203</v>
      </c>
      <c r="I47" s="7">
        <f>დაშვებები!I41*დაშვებები!I47</f>
        <v>29559.599999999999</v>
      </c>
      <c r="J47" s="7">
        <f>დაშვებები!J41*დაშვებები!J47</f>
        <v>29559.599999999999</v>
      </c>
      <c r="K47" s="7">
        <f>დაშვებები!K41*დაშვებები!K47</f>
        <v>9853.2000000000007</v>
      </c>
      <c r="L47" s="7">
        <f>დაშვებები!L41*დაშვებები!L47</f>
        <v>0</v>
      </c>
      <c r="M47" s="9">
        <f t="shared" si="4"/>
        <v>107028.59999999999</v>
      </c>
    </row>
    <row r="48" spans="1:13" outlineLevel="1" x14ac:dyDescent="0.25">
      <c r="A48" s="2"/>
      <c r="B48" s="3" t="s">
        <v>7</v>
      </c>
      <c r="C48" s="17">
        <f>დაშვებები!C48*დაშვებები!C41</f>
        <v>0</v>
      </c>
      <c r="D48" s="17">
        <f>დაშვებები!D48*დაშვებები!D41</f>
        <v>0</v>
      </c>
      <c r="E48" s="17">
        <f>დაშვებები!E48*დაშვებები!E41</f>
        <v>0</v>
      </c>
      <c r="F48" s="7">
        <f>დაშვებები!F48*დაშვებები!F41</f>
        <v>0</v>
      </c>
      <c r="G48" s="7">
        <f>დაშვებები!G48*დაშვებები!G41</f>
        <v>40572</v>
      </c>
      <c r="H48" s="7">
        <f>დაშვებები!H48*დაშვებები!H41</f>
        <v>116130</v>
      </c>
      <c r="I48" s="7">
        <f>დაშვებები!I48*დაშვებები!I41</f>
        <v>121716</v>
      </c>
      <c r="J48" s="7">
        <f>დაშვებები!J48*დაშვებები!J41</f>
        <v>121716</v>
      </c>
      <c r="K48" s="7">
        <f>დაშვებები!K48*დაშვებები!K41</f>
        <v>40572</v>
      </c>
      <c r="L48" s="7">
        <f>დაშვებები!L48*დაშვებები!L41</f>
        <v>0</v>
      </c>
      <c r="M48" s="9">
        <f t="shared" si="4"/>
        <v>440706</v>
      </c>
    </row>
    <row r="49" spans="1:13" x14ac:dyDescent="0.25">
      <c r="A49" s="2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3" x14ac:dyDescent="0.25">
      <c r="A50" s="2">
        <f>A42+1</f>
        <v>4</v>
      </c>
      <c r="B50" s="2" t="s">
        <v>18</v>
      </c>
      <c r="C50" s="8">
        <f>SUM(C52:C56)</f>
        <v>0</v>
      </c>
      <c r="D50" s="8">
        <f t="shared" ref="D50:L50" si="9">SUM(D52:D56)</f>
        <v>0</v>
      </c>
      <c r="E50" s="8">
        <f t="shared" si="9"/>
        <v>0</v>
      </c>
      <c r="F50" s="8">
        <f t="shared" si="9"/>
        <v>0</v>
      </c>
      <c r="G50" s="8">
        <f t="shared" si="9"/>
        <v>519000</v>
      </c>
      <c r="H50" s="8">
        <f t="shared" si="9"/>
        <v>828600</v>
      </c>
      <c r="I50" s="8">
        <f t="shared" si="9"/>
        <v>1086720</v>
      </c>
      <c r="J50" s="8">
        <f t="shared" si="9"/>
        <v>970530</v>
      </c>
      <c r="K50" s="8">
        <f t="shared" si="9"/>
        <v>480300</v>
      </c>
      <c r="L50" s="8">
        <f t="shared" si="9"/>
        <v>0</v>
      </c>
      <c r="M50" s="9">
        <f t="shared" si="4"/>
        <v>3885150</v>
      </c>
    </row>
    <row r="51" spans="1:13" outlineLevel="1" x14ac:dyDescent="0.25">
      <c r="A51" s="2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3" outlineLevel="1" x14ac:dyDescent="0.25">
      <c r="A52" s="2"/>
      <c r="B52" s="5" t="s">
        <v>8</v>
      </c>
      <c r="C52" s="17">
        <f>დაშვებები!C52*დაშვებები!C53</f>
        <v>0</v>
      </c>
      <c r="D52" s="17">
        <f>დაშვებები!D52*დაშვებები!D53</f>
        <v>0</v>
      </c>
      <c r="E52" s="17">
        <f>დაშვებები!E52*დაშვებები!E53</f>
        <v>0</v>
      </c>
      <c r="F52" s="7">
        <f>დაშვებები!F52*დაშვებები!F53</f>
        <v>0</v>
      </c>
      <c r="G52" s="7">
        <f>დაშვებები!G52*დაშვებები!G53</f>
        <v>300000</v>
      </c>
      <c r="H52" s="7">
        <f>დაშვებები!H52*დაშვებები!H53</f>
        <v>540000</v>
      </c>
      <c r="I52" s="7">
        <f>დაშვებები!I52*დაშვებები!I53</f>
        <v>660000</v>
      </c>
      <c r="J52" s="7">
        <f>დაშვებები!J52*დაშვებები!J53</f>
        <v>630000</v>
      </c>
      <c r="K52" s="7">
        <f>დაშვებები!K52*დაშვებები!K53</f>
        <v>270000</v>
      </c>
      <c r="L52" s="7">
        <f>დაშვებები!L52*დაშვებები!L53</f>
        <v>0</v>
      </c>
      <c r="M52" s="9">
        <f t="shared" si="4"/>
        <v>2400000</v>
      </c>
    </row>
    <row r="53" spans="1:13" outlineLevel="1" x14ac:dyDescent="0.25">
      <c r="A53" s="2"/>
      <c r="B53" s="5" t="s">
        <v>9</v>
      </c>
      <c r="C53" s="17">
        <f>დაშვებები!C54*დაშვებები!C55</f>
        <v>0</v>
      </c>
      <c r="D53" s="17">
        <f>დაშვებები!D54*დაშვებები!D55</f>
        <v>0</v>
      </c>
      <c r="E53" s="17">
        <f>დაშვებები!E54*დაშვებები!E55</f>
        <v>0</v>
      </c>
      <c r="F53" s="7">
        <f>დაშვებები!F54*დაშვებები!F55</f>
        <v>0</v>
      </c>
      <c r="G53" s="7">
        <f>დაშვებები!G54*დაშვებები!G55</f>
        <v>132000</v>
      </c>
      <c r="H53" s="7">
        <f>დაშვებები!H54*დაშვებები!H55</f>
        <v>132000</v>
      </c>
      <c r="I53" s="7">
        <f>დაშვებები!I54*დაშვებები!I55</f>
        <v>132000</v>
      </c>
      <c r="J53" s="7">
        <f>დაშვებები!J54*დაშვებები!J55</f>
        <v>132000</v>
      </c>
      <c r="K53" s="7">
        <f>დაშვებები!K54*დაშვებები!K55</f>
        <v>132000</v>
      </c>
      <c r="L53" s="7">
        <f>დაშვებები!L54*დაშვებები!L55</f>
        <v>0</v>
      </c>
      <c r="M53" s="9">
        <f t="shared" si="4"/>
        <v>660000</v>
      </c>
    </row>
    <row r="54" spans="1:13" outlineLevel="1" x14ac:dyDescent="0.25">
      <c r="A54" s="2"/>
      <c r="B54" s="3" t="s">
        <v>6</v>
      </c>
      <c r="C54" s="17">
        <f>დაშვებები!C56*დაშვებები!C57</f>
        <v>0</v>
      </c>
      <c r="D54" s="17">
        <f>დაშვებები!D56*დაშვებები!D57</f>
        <v>0</v>
      </c>
      <c r="E54" s="17">
        <f>დაშვებები!E56*დაშვებები!E57</f>
        <v>0</v>
      </c>
      <c r="F54" s="7">
        <f>დაშვებები!F56*დაშვებები!F57</f>
        <v>0</v>
      </c>
      <c r="G54" s="7">
        <f>დაშვებები!G56*დაშვებები!G57</f>
        <v>0</v>
      </c>
      <c r="H54" s="7">
        <f>დაშვებები!H56*დაშვებები!H57</f>
        <v>0</v>
      </c>
      <c r="I54" s="7">
        <f>დაშვებები!I56*დაშვებები!I57</f>
        <v>103320</v>
      </c>
      <c r="J54" s="7">
        <f>დაშვებები!J56*დაშვებები!J57</f>
        <v>25830</v>
      </c>
      <c r="K54" s="7">
        <f>დაშვებები!K56*დაშვებები!K57</f>
        <v>0</v>
      </c>
      <c r="L54" s="7">
        <f>დაშვებები!L56*დაშვებები!L57</f>
        <v>0</v>
      </c>
      <c r="M54" s="9">
        <f t="shared" si="4"/>
        <v>129150</v>
      </c>
    </row>
    <row r="55" spans="1:13" outlineLevel="1" x14ac:dyDescent="0.25">
      <c r="A55" s="2"/>
      <c r="B55" s="3" t="s">
        <v>30</v>
      </c>
      <c r="C55" s="17">
        <f>დაშვებები!C52*დაშვებები!C58</f>
        <v>0</v>
      </c>
      <c r="D55" s="17">
        <f>დაშვებები!D52*დაშვებები!D58</f>
        <v>0</v>
      </c>
      <c r="E55" s="17">
        <f>დაშვებები!E52*დაშვებები!E58</f>
        <v>0</v>
      </c>
      <c r="F55" s="7">
        <f>დაშვებები!F52*დაშვებები!F58</f>
        <v>0</v>
      </c>
      <c r="G55" s="7">
        <f>დაშვებები!G52*დაშვებები!G58</f>
        <v>17000</v>
      </c>
      <c r="H55" s="7">
        <f>დაშვებები!H52*დაშვებები!H58</f>
        <v>30600</v>
      </c>
      <c r="I55" s="7">
        <f>დაშვებები!I52*დაშვებები!I58</f>
        <v>37400</v>
      </c>
      <c r="J55" s="7">
        <f>დაშვებები!J52*დაშვებები!J58</f>
        <v>35700</v>
      </c>
      <c r="K55" s="7">
        <f>დაშვებები!K52*დაშვებები!K58</f>
        <v>15300</v>
      </c>
      <c r="L55" s="7">
        <f>დაშვებები!L52*დაშვებები!L58</f>
        <v>0</v>
      </c>
      <c r="M55" s="9">
        <f t="shared" si="4"/>
        <v>136000</v>
      </c>
    </row>
    <row r="56" spans="1:13" outlineLevel="1" x14ac:dyDescent="0.25">
      <c r="A56" s="2"/>
      <c r="B56" s="3" t="s">
        <v>7</v>
      </c>
      <c r="C56" s="17">
        <f>დაშვებები!C59*დაშვებები!C52</f>
        <v>0</v>
      </c>
      <c r="D56" s="17">
        <f>დაშვებები!D59*დაშვებები!D52</f>
        <v>0</v>
      </c>
      <c r="E56" s="17">
        <f>დაშვებები!E59*დაშვებები!E52</f>
        <v>0</v>
      </c>
      <c r="F56" s="7">
        <f>დაშვებები!F59*დაშვებები!F52</f>
        <v>0</v>
      </c>
      <c r="G56" s="7">
        <f>დაშვებები!G59*დაშვებები!G52</f>
        <v>70000</v>
      </c>
      <c r="H56" s="7">
        <f>დაშვებები!H59*დაშვებები!H52</f>
        <v>126000</v>
      </c>
      <c r="I56" s="7">
        <f>დაშვებები!I59*დაშვებები!I52</f>
        <v>154000</v>
      </c>
      <c r="J56" s="7">
        <f>დაშვებები!J59*დაშვებები!J52</f>
        <v>147000</v>
      </c>
      <c r="K56" s="7">
        <f>დაშვებები!K59*დაშვებები!K52</f>
        <v>63000</v>
      </c>
      <c r="L56" s="7">
        <f>დაშვებები!L59*დაშვებები!L52</f>
        <v>0</v>
      </c>
      <c r="M56" s="9">
        <f t="shared" si="4"/>
        <v>560000</v>
      </c>
    </row>
    <row r="57" spans="1:13" x14ac:dyDescent="0.25">
      <c r="A57" s="2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3" hidden="1" x14ac:dyDescent="0.25">
      <c r="A58" s="2"/>
      <c r="B58" s="2"/>
      <c r="C58" s="8">
        <f>SUM(C60:C64)</f>
        <v>0</v>
      </c>
      <c r="D58" s="8">
        <f t="shared" ref="D58:L58" si="10">SUM(D60:D64)</f>
        <v>0</v>
      </c>
      <c r="E58" s="8">
        <f t="shared" si="10"/>
        <v>0</v>
      </c>
      <c r="F58" s="8">
        <f t="shared" si="10"/>
        <v>0</v>
      </c>
      <c r="G58" s="8">
        <f t="shared" si="10"/>
        <v>0</v>
      </c>
      <c r="H58" s="8">
        <f t="shared" si="10"/>
        <v>0</v>
      </c>
      <c r="I58" s="8">
        <f t="shared" si="10"/>
        <v>0</v>
      </c>
      <c r="J58" s="8">
        <f t="shared" si="10"/>
        <v>0</v>
      </c>
      <c r="K58" s="8">
        <f t="shared" si="10"/>
        <v>0</v>
      </c>
      <c r="L58" s="8">
        <f t="shared" si="10"/>
        <v>0</v>
      </c>
      <c r="M58" s="9">
        <f t="shared" si="4"/>
        <v>0</v>
      </c>
    </row>
    <row r="59" spans="1:13" hidden="1" outlineLevel="1" x14ac:dyDescent="0.25">
      <c r="A59" s="2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3" hidden="1" outlineLevel="1" x14ac:dyDescent="0.25">
      <c r="A60" s="2"/>
      <c r="B60" s="5" t="s">
        <v>8</v>
      </c>
      <c r="C60" s="17">
        <f>დაშვებები!C63*დაშვებები!C64</f>
        <v>0</v>
      </c>
      <c r="D60" s="17">
        <f>დაშვებები!D63*დაშვებები!D64</f>
        <v>0</v>
      </c>
      <c r="E60" s="17">
        <f>დაშვებები!E63*დაშვებები!E64</f>
        <v>0</v>
      </c>
      <c r="F60" s="7">
        <f>დაშვებები!F63*დაშვებები!F64</f>
        <v>0</v>
      </c>
      <c r="G60" s="7">
        <f>დაშვებები!G63*დაშვებები!G64</f>
        <v>0</v>
      </c>
      <c r="H60" s="7">
        <f>დაშვებები!H63*დაშვებები!H64</f>
        <v>0</v>
      </c>
      <c r="I60" s="7">
        <f>დაშვებები!I63*დაშვებები!I64</f>
        <v>0</v>
      </c>
      <c r="J60" s="7">
        <f>დაშვებები!J63*დაშვებები!J64</f>
        <v>0</v>
      </c>
      <c r="K60" s="7">
        <f>დაშვებები!K63*დაშვებები!K64</f>
        <v>0</v>
      </c>
      <c r="L60" s="7">
        <f>დაშვებები!L63*დაშვებები!L64</f>
        <v>0</v>
      </c>
      <c r="M60" s="9">
        <f t="shared" si="4"/>
        <v>0</v>
      </c>
    </row>
    <row r="61" spans="1:13" hidden="1" outlineLevel="1" x14ac:dyDescent="0.25">
      <c r="A61" s="2"/>
      <c r="B61" s="5" t="s">
        <v>9</v>
      </c>
      <c r="C61" s="17">
        <f>დაშვებები!C65*დაშვებები!C66</f>
        <v>0</v>
      </c>
      <c r="D61" s="17">
        <f>დაშვებები!D65*დაშვებები!D66</f>
        <v>0</v>
      </c>
      <c r="E61" s="17">
        <f>დაშვებები!E65*დაშვებები!E66</f>
        <v>0</v>
      </c>
      <c r="F61" s="7">
        <f>დაშვებები!F65*დაშვებები!F66</f>
        <v>0</v>
      </c>
      <c r="G61" s="7">
        <f>დაშვებები!G65*დაშვებები!G66</f>
        <v>0</v>
      </c>
      <c r="H61" s="7">
        <f>დაშვებები!H65*დაშვებები!H66</f>
        <v>0</v>
      </c>
      <c r="I61" s="7">
        <f>დაშვებები!I65*დაშვებები!I66</f>
        <v>0</v>
      </c>
      <c r="J61" s="7">
        <f>დაშვებები!J65*დაშვებები!J66</f>
        <v>0</v>
      </c>
      <c r="K61" s="7">
        <f>დაშვებები!K65*დაშვებები!K66</f>
        <v>0</v>
      </c>
      <c r="L61" s="7">
        <f>დაშვებები!L65*დაშვებები!L66</f>
        <v>0</v>
      </c>
      <c r="M61" s="9">
        <f t="shared" si="4"/>
        <v>0</v>
      </c>
    </row>
    <row r="62" spans="1:13" hidden="1" outlineLevel="1" x14ac:dyDescent="0.25">
      <c r="A62" s="2"/>
      <c r="B62" s="3" t="s">
        <v>6</v>
      </c>
      <c r="C62" s="17">
        <f>დაშვებები!C67*დაშვებები!C68</f>
        <v>0</v>
      </c>
      <c r="D62" s="17">
        <f>დაშვებები!D67*დაშვებები!D68</f>
        <v>0</v>
      </c>
      <c r="E62" s="17">
        <f>დაშვებები!E67*დაშვებები!E68</f>
        <v>0</v>
      </c>
      <c r="F62" s="7">
        <f>დაშვებები!F67*დაშვებები!F68</f>
        <v>0</v>
      </c>
      <c r="G62" s="7">
        <f>დაშვებები!G67*დაშვებები!G68</f>
        <v>0</v>
      </c>
      <c r="H62" s="7">
        <f>დაშვებები!H67*დაშვებები!H68</f>
        <v>0</v>
      </c>
      <c r="I62" s="7">
        <f>დაშვებები!I67*დაშვებები!I68</f>
        <v>0</v>
      </c>
      <c r="J62" s="7">
        <f>დაშვებები!J67*დაშვებები!J68</f>
        <v>0</v>
      </c>
      <c r="K62" s="7">
        <f>დაშვებები!K67*დაშვებები!K68</f>
        <v>0</v>
      </c>
      <c r="L62" s="7">
        <f>დაშვებები!L67*დაშვებები!L68</f>
        <v>0</v>
      </c>
      <c r="M62" s="9">
        <f t="shared" si="4"/>
        <v>0</v>
      </c>
    </row>
    <row r="63" spans="1:13" hidden="1" outlineLevel="1" x14ac:dyDescent="0.25">
      <c r="A63" s="2"/>
      <c r="B63" s="3" t="s">
        <v>30</v>
      </c>
      <c r="C63" s="17">
        <f>დაშვებები!C63*დაშვებები!C69</f>
        <v>0</v>
      </c>
      <c r="D63" s="17">
        <f>დაშვებები!D63*დაშვებები!D69</f>
        <v>0</v>
      </c>
      <c r="E63" s="17">
        <f>დაშვებები!E63*დაშვებები!E69</f>
        <v>0</v>
      </c>
      <c r="F63" s="7">
        <f>დაშვებები!F63*დაშვებები!F69</f>
        <v>0</v>
      </c>
      <c r="G63" s="7">
        <f>დაშვებები!G63*დაშვებები!G69</f>
        <v>0</v>
      </c>
      <c r="H63" s="7">
        <f>დაშვებები!H63*დაშვებები!H69</f>
        <v>0</v>
      </c>
      <c r="I63" s="7">
        <f>დაშვებები!I63*დაშვებები!I69</f>
        <v>0</v>
      </c>
      <c r="J63" s="7">
        <f>დაშვებები!J63*დაშვებები!J69</f>
        <v>0</v>
      </c>
      <c r="K63" s="7">
        <f>დაშვებები!K63*დაშვებები!K69</f>
        <v>0</v>
      </c>
      <c r="L63" s="7">
        <f>დაშვებები!L63*დაშვებები!L69</f>
        <v>0</v>
      </c>
      <c r="M63" s="9">
        <f t="shared" si="4"/>
        <v>0</v>
      </c>
    </row>
    <row r="64" spans="1:13" hidden="1" outlineLevel="1" x14ac:dyDescent="0.25">
      <c r="A64" s="2"/>
      <c r="B64" s="3" t="s">
        <v>7</v>
      </c>
      <c r="C64" s="17">
        <f>დაშვებები!C70*დაშვებები!C63</f>
        <v>0</v>
      </c>
      <c r="D64" s="17">
        <f>დაშვებები!D70*დაშვებები!D63</f>
        <v>0</v>
      </c>
      <c r="E64" s="17">
        <f>დაშვებები!E70*დაშვებები!E63</f>
        <v>0</v>
      </c>
      <c r="F64" s="7">
        <f>დაშვებები!F70*დაშვებები!F63</f>
        <v>0</v>
      </c>
      <c r="G64" s="7">
        <f>დაშვებები!G70*დაშვებები!G63</f>
        <v>0</v>
      </c>
      <c r="H64" s="7">
        <f>დაშვებები!H70*დაშვებები!H63</f>
        <v>0</v>
      </c>
      <c r="I64" s="7">
        <f>დაშვებები!I70*დაშვებები!I63</f>
        <v>0</v>
      </c>
      <c r="J64" s="7">
        <f>დაშვებები!J70*დაშვებები!J63</f>
        <v>0</v>
      </c>
      <c r="K64" s="7">
        <f>დაშვებები!K70*დაშვებები!K63</f>
        <v>0</v>
      </c>
      <c r="L64" s="7">
        <f>დაშვებები!L70*დაშვებები!L63</f>
        <v>0</v>
      </c>
      <c r="M64" s="9">
        <f t="shared" si="4"/>
        <v>0</v>
      </c>
    </row>
    <row r="65" spans="1:13" hidden="1" x14ac:dyDescent="0.25">
      <c r="A65" s="2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3" x14ac:dyDescent="0.25">
      <c r="A66" s="2">
        <v>5</v>
      </c>
      <c r="B66" s="2" t="s">
        <v>19</v>
      </c>
      <c r="C66" s="8">
        <f>SUM(C68:C72)</f>
        <v>0</v>
      </c>
      <c r="D66" s="8">
        <f t="shared" ref="D66:L66" si="11">SUM(D68:D72)</f>
        <v>0</v>
      </c>
      <c r="E66" s="8">
        <f t="shared" si="11"/>
        <v>0</v>
      </c>
      <c r="F66" s="8">
        <f t="shared" si="11"/>
        <v>0</v>
      </c>
      <c r="G66" s="8">
        <f t="shared" si="11"/>
        <v>0</v>
      </c>
      <c r="H66" s="8">
        <f t="shared" si="11"/>
        <v>0</v>
      </c>
      <c r="I66" s="8">
        <f t="shared" si="11"/>
        <v>0</v>
      </c>
      <c r="J66" s="8">
        <f t="shared" si="11"/>
        <v>0</v>
      </c>
      <c r="K66" s="8">
        <f t="shared" si="11"/>
        <v>0</v>
      </c>
      <c r="L66" s="8">
        <f t="shared" si="11"/>
        <v>0</v>
      </c>
      <c r="M66" s="9">
        <f t="shared" si="4"/>
        <v>0</v>
      </c>
    </row>
    <row r="67" spans="1:13" outlineLevel="1" x14ac:dyDescent="0.25">
      <c r="A67" s="2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3" outlineLevel="1" x14ac:dyDescent="0.25">
      <c r="A68" s="2"/>
      <c r="B68" s="5" t="s">
        <v>8</v>
      </c>
      <c r="C68" s="17">
        <f>დაშვებები!C74*დაშვებები!C75</f>
        <v>0</v>
      </c>
      <c r="D68" s="17">
        <f>დაშვებები!D74*დაშვებები!D75</f>
        <v>0</v>
      </c>
      <c r="E68" s="17">
        <f>დაშვებები!E74*დაშვებები!E75</f>
        <v>0</v>
      </c>
      <c r="F68" s="7">
        <f>დაშვებები!F74*დაშვებები!F75</f>
        <v>0</v>
      </c>
      <c r="G68" s="7">
        <f>დაშვებები!G74*დაშვებები!G75</f>
        <v>0</v>
      </c>
      <c r="H68" s="7">
        <f>დაშვებები!H74*დაშვებები!H75</f>
        <v>0</v>
      </c>
      <c r="I68" s="7">
        <f>დაშვებები!I74*დაშვებები!I75</f>
        <v>0</v>
      </c>
      <c r="J68" s="7">
        <f>დაშვებები!J74*დაშვებები!J75</f>
        <v>0</v>
      </c>
      <c r="K68" s="7">
        <f>დაშვებები!K74*დაშვებები!K75</f>
        <v>0</v>
      </c>
      <c r="L68" s="7">
        <f>დაშვებები!L74*დაშვებები!L75</f>
        <v>0</v>
      </c>
      <c r="M68" s="9">
        <f t="shared" si="4"/>
        <v>0</v>
      </c>
    </row>
    <row r="69" spans="1:13" outlineLevel="1" x14ac:dyDescent="0.25">
      <c r="A69" s="2"/>
      <c r="B69" s="5" t="s">
        <v>9</v>
      </c>
      <c r="C69" s="17">
        <f>დაშვებები!C76*დაშვებები!C77</f>
        <v>0</v>
      </c>
      <c r="D69" s="17">
        <f>დაშვებები!D76*დაშვებები!D77</f>
        <v>0</v>
      </c>
      <c r="E69" s="17">
        <f>დაშვებები!E76*დაშვებები!E77</f>
        <v>0</v>
      </c>
      <c r="F69" s="7">
        <f>დაშვებები!F76*დაშვებები!F77</f>
        <v>0</v>
      </c>
      <c r="G69" s="7">
        <f>დაშვებები!G76*დაშვებები!G77</f>
        <v>0</v>
      </c>
      <c r="H69" s="7">
        <f>დაშვებები!H76*დაშვებები!H77</f>
        <v>0</v>
      </c>
      <c r="I69" s="7">
        <f>დაშვებები!I76*დაშვებები!I77</f>
        <v>0</v>
      </c>
      <c r="J69" s="7">
        <f>დაშვებები!J76*დაშვებები!J77</f>
        <v>0</v>
      </c>
      <c r="K69" s="7">
        <f>დაშვებები!K76*დაშვებები!K77</f>
        <v>0</v>
      </c>
      <c r="L69" s="7">
        <f>დაშვებები!L76*დაშვებები!L77</f>
        <v>0</v>
      </c>
      <c r="M69" s="9">
        <f t="shared" si="4"/>
        <v>0</v>
      </c>
    </row>
    <row r="70" spans="1:13" outlineLevel="1" x14ac:dyDescent="0.25">
      <c r="A70" s="2"/>
      <c r="B70" s="3" t="s">
        <v>6</v>
      </c>
      <c r="C70" s="17">
        <f>დაშვებები!C78*დაშვებები!C79</f>
        <v>0</v>
      </c>
      <c r="D70" s="17">
        <f>დაშვებები!D78*დაშვებები!D79</f>
        <v>0</v>
      </c>
      <c r="E70" s="17">
        <f>დაშვებები!E78*დაშვებები!E79</f>
        <v>0</v>
      </c>
      <c r="F70" s="7">
        <f>დაშვებები!F78*დაშვებები!F79</f>
        <v>0</v>
      </c>
      <c r="G70" s="7">
        <f>დაშვებები!G78*დაშვებები!G79</f>
        <v>0</v>
      </c>
      <c r="H70" s="7">
        <f>დაშვებები!H78*დაშვებები!H79</f>
        <v>0</v>
      </c>
      <c r="I70" s="7">
        <f>დაშვებები!I78*დაშვებები!I79</f>
        <v>0</v>
      </c>
      <c r="J70" s="7">
        <f>დაშვებები!J78*დაშვებები!J79</f>
        <v>0</v>
      </c>
      <c r="K70" s="7">
        <f>დაშვებები!K78*დაშვებები!K79</f>
        <v>0</v>
      </c>
      <c r="L70" s="7">
        <f>დაშვებები!L78*დაშვებები!L79</f>
        <v>0</v>
      </c>
      <c r="M70" s="9">
        <f t="shared" si="4"/>
        <v>0</v>
      </c>
    </row>
    <row r="71" spans="1:13" outlineLevel="1" x14ac:dyDescent="0.25">
      <c r="A71" s="2"/>
      <c r="B71" s="3" t="s">
        <v>30</v>
      </c>
      <c r="C71" s="17">
        <f>დაშვებები!C74*დაშვებები!C80</f>
        <v>0</v>
      </c>
      <c r="D71" s="17">
        <f>დაშვებები!D74*დაშვებები!D80</f>
        <v>0</v>
      </c>
      <c r="E71" s="17">
        <f>დაშვებები!E74*დაშვებები!E80</f>
        <v>0</v>
      </c>
      <c r="F71" s="7">
        <f>დაშვებები!F74*დაშვებები!F80</f>
        <v>0</v>
      </c>
      <c r="G71" s="7">
        <f>დაშვებები!G74*დაშვებები!G80</f>
        <v>0</v>
      </c>
      <c r="H71" s="7">
        <f>დაშვებები!H74*დაშვებები!H80</f>
        <v>0</v>
      </c>
      <c r="I71" s="7">
        <f>დაშვებები!I74*დაშვებები!I80</f>
        <v>0</v>
      </c>
      <c r="J71" s="7">
        <f>დაშვებები!J74*დაშვებები!J80</f>
        <v>0</v>
      </c>
      <c r="K71" s="7">
        <f>დაშვებები!K74*დაშვებები!K80</f>
        <v>0</v>
      </c>
      <c r="L71" s="7">
        <f>დაშვებები!L74*დაშვებები!L80</f>
        <v>0</v>
      </c>
      <c r="M71" s="9">
        <f t="shared" si="4"/>
        <v>0</v>
      </c>
    </row>
    <row r="72" spans="1:13" outlineLevel="1" x14ac:dyDescent="0.25">
      <c r="A72" s="2"/>
      <c r="B72" s="3" t="s">
        <v>7</v>
      </c>
      <c r="C72" s="17">
        <f>დაშვებები!C81*დაშვებები!C74</f>
        <v>0</v>
      </c>
      <c r="D72" s="17">
        <f>დაშვებები!D81*დაშვებები!D74</f>
        <v>0</v>
      </c>
      <c r="E72" s="17">
        <f>დაშვებები!E81*დაშვებები!E74</f>
        <v>0</v>
      </c>
      <c r="F72" s="7">
        <f>დაშვებები!F81*დაშვებები!F74</f>
        <v>0</v>
      </c>
      <c r="G72" s="7">
        <f>დაშვებები!G81*დაშვებები!G74</f>
        <v>0</v>
      </c>
      <c r="H72" s="7">
        <f>დაშვებები!H81*დაშვებები!H74</f>
        <v>0</v>
      </c>
      <c r="I72" s="7">
        <f>დაშვებები!I81*დაშვებები!I74</f>
        <v>0</v>
      </c>
      <c r="J72" s="7">
        <f>დაშვებები!J81*დაშვებები!J74</f>
        <v>0</v>
      </c>
      <c r="K72" s="7">
        <f>დაშვებები!K81*დაშვებები!K74</f>
        <v>0</v>
      </c>
      <c r="L72" s="7">
        <f>დაშვებები!L81*დაშვებები!L74</f>
        <v>0</v>
      </c>
      <c r="M72" s="9">
        <f t="shared" ref="M72" si="12">SUM(C72:L72)</f>
        <v>0</v>
      </c>
    </row>
    <row r="73" spans="1:13" x14ac:dyDescent="0.25">
      <c r="A73" s="2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1:13" x14ac:dyDescent="0.25">
      <c r="A74" s="2">
        <f>A66+1</f>
        <v>6</v>
      </c>
      <c r="B74" s="2" t="s">
        <v>20</v>
      </c>
      <c r="C74" s="8">
        <f>SUM(C76:C80)</f>
        <v>0</v>
      </c>
      <c r="D74" s="8">
        <f t="shared" ref="D74:L74" si="13">SUM(D76:D80)</f>
        <v>0</v>
      </c>
      <c r="E74" s="8">
        <f t="shared" si="13"/>
        <v>0</v>
      </c>
      <c r="F74" s="8">
        <f t="shared" si="13"/>
        <v>0</v>
      </c>
      <c r="G74" s="8">
        <f t="shared" si="13"/>
        <v>85178.7</v>
      </c>
      <c r="H74" s="8">
        <f t="shared" si="13"/>
        <v>170357.4</v>
      </c>
      <c r="I74" s="8">
        <f t="shared" si="13"/>
        <v>296408.09999999998</v>
      </c>
      <c r="J74" s="8">
        <f t="shared" si="13"/>
        <v>290504.09999999998</v>
      </c>
      <c r="K74" s="8">
        <f t="shared" si="13"/>
        <v>118178.7</v>
      </c>
      <c r="L74" s="8">
        <f t="shared" si="13"/>
        <v>0</v>
      </c>
      <c r="M74" s="9">
        <f t="shared" ref="M74" si="14">SUM(C74:L74)</f>
        <v>960626.99999999988</v>
      </c>
    </row>
    <row r="75" spans="1:13" outlineLevel="1" x14ac:dyDescent="0.25">
      <c r="A75" s="2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3" outlineLevel="1" x14ac:dyDescent="0.25">
      <c r="A76" s="2"/>
      <c r="B76" s="5" t="s">
        <v>8</v>
      </c>
      <c r="C76" s="17">
        <f>დაშვებები!C85*დაშვებები!C86</f>
        <v>0</v>
      </c>
      <c r="D76" s="17">
        <f>დაშვებები!D85*დაშვებები!D86</f>
        <v>0</v>
      </c>
      <c r="E76" s="17">
        <f>დაშვებები!E85*დაშვებები!E86</f>
        <v>0</v>
      </c>
      <c r="F76" s="7">
        <f>დაშვებები!F85*დაშვებები!F86</f>
        <v>0</v>
      </c>
      <c r="G76" s="7">
        <f>დაშვებები!G85*დაშვებები!G86</f>
        <v>66030</v>
      </c>
      <c r="H76" s="7">
        <f>დაშვებები!H85*დაშვებები!H86</f>
        <v>132060</v>
      </c>
      <c r="I76" s="7">
        <f>დაშვებები!I85*დაშვებები!I86</f>
        <v>198090</v>
      </c>
      <c r="J76" s="7">
        <f>დაშვებები!J85*დაშვებები!J86</f>
        <v>198090</v>
      </c>
      <c r="K76" s="7">
        <f>დაშვებები!K85*დაშვებები!K86</f>
        <v>66030</v>
      </c>
      <c r="L76" s="7">
        <f>დაშვებები!L85*დაშვებები!L86</f>
        <v>0</v>
      </c>
      <c r="M76" s="9">
        <f t="shared" ref="M76:M80" si="15">SUM(C76:L76)</f>
        <v>660300</v>
      </c>
    </row>
    <row r="77" spans="1:13" outlineLevel="1" x14ac:dyDescent="0.25">
      <c r="A77" s="2"/>
      <c r="B77" s="5" t="s">
        <v>9</v>
      </c>
      <c r="C77" s="17">
        <f>დაშვებები!C87*დაშვებები!C88</f>
        <v>0</v>
      </c>
      <c r="D77" s="17">
        <f>დაშვებები!D87*დაშვებები!D88</f>
        <v>0</v>
      </c>
      <c r="E77" s="17">
        <f>დაშვებები!E87*დაშვებები!E88</f>
        <v>0</v>
      </c>
      <c r="F77" s="7">
        <f>დაშვებები!F87*დაშვებები!F88</f>
        <v>0</v>
      </c>
      <c r="G77" s="7">
        <f>დაშვებები!G87*დაშვებები!G88</f>
        <v>0</v>
      </c>
      <c r="H77" s="7">
        <f>დაშვებები!H87*დაშვებები!H88</f>
        <v>0</v>
      </c>
      <c r="I77" s="7">
        <f>დაშვებები!I87*დაშვებები!I88</f>
        <v>33000</v>
      </c>
      <c r="J77" s="7">
        <f>დაშვებები!J87*დაშვებები!J88</f>
        <v>33000</v>
      </c>
      <c r="K77" s="7">
        <f>დაშვებები!K87*დაშვებები!K88</f>
        <v>33000</v>
      </c>
      <c r="L77" s="7">
        <f>დაშვებები!L87*დაშვებები!L88</f>
        <v>0</v>
      </c>
      <c r="M77" s="9">
        <f t="shared" si="15"/>
        <v>99000</v>
      </c>
    </row>
    <row r="78" spans="1:13" outlineLevel="1" x14ac:dyDescent="0.25">
      <c r="A78" s="2"/>
      <c r="B78" s="3" t="s">
        <v>6</v>
      </c>
      <c r="C78" s="17">
        <f>დაშვებები!C89*დაშვებები!C90</f>
        <v>0</v>
      </c>
      <c r="D78" s="17">
        <f>დაშვებები!D89*დაშვებები!D90</f>
        <v>0</v>
      </c>
      <c r="E78" s="17">
        <f>დაშვებები!E89*დაშვებები!E90</f>
        <v>0</v>
      </c>
      <c r="F78" s="7">
        <f>დაშვებები!F89*დაშვებები!F90</f>
        <v>0</v>
      </c>
      <c r="G78" s="7">
        <f>დაშვებები!G89*დაშვებები!G90</f>
        <v>0</v>
      </c>
      <c r="H78" s="7">
        <f>დაშვებები!H89*დაშვებები!H90</f>
        <v>0</v>
      </c>
      <c r="I78" s="7">
        <f>დაშვებები!I89*დაშვებები!I90</f>
        <v>7872</v>
      </c>
      <c r="J78" s="7">
        <f>დაშვებები!J89*დაშვებები!J90</f>
        <v>1968</v>
      </c>
      <c r="K78" s="7">
        <f>დაშვებები!K89*დაშვებები!K90</f>
        <v>0</v>
      </c>
      <c r="L78" s="7">
        <f>დაშვებები!L89*დაშვებები!L90</f>
        <v>0</v>
      </c>
      <c r="M78" s="9">
        <f t="shared" si="15"/>
        <v>9840</v>
      </c>
    </row>
    <row r="79" spans="1:13" outlineLevel="1" x14ac:dyDescent="0.25">
      <c r="A79" s="2"/>
      <c r="B79" s="3" t="s">
        <v>30</v>
      </c>
      <c r="C79" s="17">
        <f>დაშვებები!C85*დაშვებები!C91</f>
        <v>0</v>
      </c>
      <c r="D79" s="17">
        <f>დაშვებები!D85*დაშვებები!D91</f>
        <v>0</v>
      </c>
      <c r="E79" s="17">
        <f>დაშვებები!E85*დაშვებები!E91</f>
        <v>0</v>
      </c>
      <c r="F79" s="7">
        <f>დაშვებები!F85*დაშვებები!F91</f>
        <v>0</v>
      </c>
      <c r="G79" s="7">
        <f>დაშვებები!G85*დაშვებები!G91</f>
        <v>3741.7000000000003</v>
      </c>
      <c r="H79" s="7">
        <f>დაშვებები!H85*დაშვებები!H91</f>
        <v>7483.4000000000005</v>
      </c>
      <c r="I79" s="7">
        <f>დაშვებები!I85*დაშვებები!I91</f>
        <v>11225.099999999999</v>
      </c>
      <c r="J79" s="7">
        <f>დაშვებები!J85*დაშვებები!J91</f>
        <v>11225.099999999999</v>
      </c>
      <c r="K79" s="7">
        <f>დაშვებები!K85*დაშვებები!K91</f>
        <v>3741.7000000000003</v>
      </c>
      <c r="L79" s="7">
        <f>დაშვებები!L85*დაშვებები!L91</f>
        <v>0</v>
      </c>
      <c r="M79" s="9">
        <f t="shared" si="15"/>
        <v>37416.999999999993</v>
      </c>
    </row>
    <row r="80" spans="1:13" outlineLevel="1" x14ac:dyDescent="0.25">
      <c r="A80" s="2"/>
      <c r="B80" s="3" t="s">
        <v>7</v>
      </c>
      <c r="C80" s="17">
        <f>დაშვებები!C92*დაშვებები!C85</f>
        <v>0</v>
      </c>
      <c r="D80" s="17">
        <f>დაშვებები!D92*დაშვებები!D85</f>
        <v>0</v>
      </c>
      <c r="E80" s="17">
        <f>დაშვებები!E92*დაშვებები!E85</f>
        <v>0</v>
      </c>
      <c r="F80" s="7">
        <f>დაშვებები!F92*დაშვებები!F85</f>
        <v>0</v>
      </c>
      <c r="G80" s="7">
        <f>დაშვებები!G92*დაშვებები!G85</f>
        <v>15407.000000000002</v>
      </c>
      <c r="H80" s="7">
        <f>დაშვებები!H92*დაშვებები!H85</f>
        <v>30814.000000000004</v>
      </c>
      <c r="I80" s="7">
        <f>დაშვებები!I92*დაშვებები!I85</f>
        <v>46221</v>
      </c>
      <c r="J80" s="7">
        <f>დაშვებები!J92*დაშვებები!J85</f>
        <v>46221</v>
      </c>
      <c r="K80" s="7">
        <f>დაშვებები!K92*დაშვებები!K85</f>
        <v>15407.000000000002</v>
      </c>
      <c r="L80" s="7">
        <f>დაშვებები!L92*დაშვებები!L85</f>
        <v>0</v>
      </c>
      <c r="M80" s="9">
        <f t="shared" si="15"/>
        <v>154070</v>
      </c>
    </row>
    <row r="81" spans="1:13" x14ac:dyDescent="0.25">
      <c r="A81" s="2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1:13" x14ac:dyDescent="0.25">
      <c r="A82" s="2">
        <f>A74+1</f>
        <v>7</v>
      </c>
      <c r="B82" s="2" t="s">
        <v>21</v>
      </c>
      <c r="C82" s="8">
        <f>SUM(C84:C88)</f>
        <v>0</v>
      </c>
      <c r="D82" s="8">
        <f t="shared" ref="D82:L82" si="16">SUM(D84:D88)</f>
        <v>0</v>
      </c>
      <c r="E82" s="8">
        <f t="shared" si="16"/>
        <v>0</v>
      </c>
      <c r="F82" s="8">
        <f t="shared" si="16"/>
        <v>0</v>
      </c>
      <c r="G82" s="8">
        <f t="shared" si="16"/>
        <v>0</v>
      </c>
      <c r="H82" s="8">
        <f t="shared" si="16"/>
        <v>0</v>
      </c>
      <c r="I82" s="8">
        <f t="shared" si="16"/>
        <v>0</v>
      </c>
      <c r="J82" s="8">
        <f t="shared" si="16"/>
        <v>0</v>
      </c>
      <c r="K82" s="8">
        <f t="shared" si="16"/>
        <v>0</v>
      </c>
      <c r="L82" s="8">
        <f t="shared" si="16"/>
        <v>0</v>
      </c>
      <c r="M82" s="9">
        <f t="shared" ref="M82" si="17">SUM(C82:L82)</f>
        <v>0</v>
      </c>
    </row>
    <row r="83" spans="1:13" outlineLevel="1" x14ac:dyDescent="0.25">
      <c r="A83" s="2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3" outlineLevel="1" x14ac:dyDescent="0.25">
      <c r="A84" s="2"/>
      <c r="B84" s="5" t="s">
        <v>8</v>
      </c>
      <c r="C84" s="17">
        <f>დაშვებები!C96*დაშვებები!C97</f>
        <v>0</v>
      </c>
      <c r="D84" s="17">
        <f>დაშვებები!D96*დაშვებები!D97</f>
        <v>0</v>
      </c>
      <c r="E84" s="17">
        <f>დაშვებები!E96*დაშვებები!E97</f>
        <v>0</v>
      </c>
      <c r="F84" s="7">
        <f>დაშვებები!F96*დაშვებები!F97</f>
        <v>0</v>
      </c>
      <c r="G84" s="7">
        <f>დაშვებები!G96*დაშვებები!G97</f>
        <v>0</v>
      </c>
      <c r="H84" s="7">
        <f>დაშვებები!H96*დაშვებები!H97</f>
        <v>0</v>
      </c>
      <c r="I84" s="7">
        <f>დაშვებები!I96*დაშვებები!I97</f>
        <v>0</v>
      </c>
      <c r="J84" s="7">
        <f>დაშვებები!J96*დაშვებები!J97</f>
        <v>0</v>
      </c>
      <c r="K84" s="7">
        <f>დაშვებები!K96*დაშვებები!K97</f>
        <v>0</v>
      </c>
      <c r="L84" s="7">
        <f>დაშვებები!L96*დაშვებები!L97</f>
        <v>0</v>
      </c>
      <c r="M84" s="9">
        <f t="shared" ref="M84:M88" si="18">SUM(C84:L84)</f>
        <v>0</v>
      </c>
    </row>
    <row r="85" spans="1:13" outlineLevel="1" x14ac:dyDescent="0.25">
      <c r="A85" s="2"/>
      <c r="B85" s="5" t="s">
        <v>9</v>
      </c>
      <c r="C85" s="17">
        <f>დაშვებები!C98*დაშვებები!C99</f>
        <v>0</v>
      </c>
      <c r="D85" s="17">
        <f>დაშვებები!D98*დაშვებები!D99</f>
        <v>0</v>
      </c>
      <c r="E85" s="17">
        <f>დაშვებები!E98*დაშვებები!E99</f>
        <v>0</v>
      </c>
      <c r="F85" s="7">
        <f>დაშვებები!F98*დაშვებები!F99</f>
        <v>0</v>
      </c>
      <c r="G85" s="7">
        <f>დაშვებები!G98*დაშვებები!G99</f>
        <v>0</v>
      </c>
      <c r="H85" s="7">
        <f>დაშვებები!H98*დაშვებები!H99</f>
        <v>0</v>
      </c>
      <c r="I85" s="7">
        <f>დაშვებები!I98*დაშვებები!I99</f>
        <v>0</v>
      </c>
      <c r="J85" s="7">
        <f>დაშვებები!J98*დაშვებები!J99</f>
        <v>0</v>
      </c>
      <c r="K85" s="7">
        <f>დაშვებები!K98*დაშვებები!K99</f>
        <v>0</v>
      </c>
      <c r="L85" s="7">
        <f>დაშვებები!L98*დაშვებები!L99</f>
        <v>0</v>
      </c>
      <c r="M85" s="9">
        <f t="shared" si="18"/>
        <v>0</v>
      </c>
    </row>
    <row r="86" spans="1:13" outlineLevel="1" x14ac:dyDescent="0.25">
      <c r="A86" s="2"/>
      <c r="B86" s="3" t="s">
        <v>6</v>
      </c>
      <c r="C86" s="17">
        <f>დაშვებები!C100*დაშვებები!C101</f>
        <v>0</v>
      </c>
      <c r="D86" s="17">
        <f>დაშვებები!D100*დაშვებები!D101</f>
        <v>0</v>
      </c>
      <c r="E86" s="17">
        <f>დაშვებები!E100*დაშვებები!E101</f>
        <v>0</v>
      </c>
      <c r="F86" s="7">
        <f>დაშვებები!F100*დაშვებები!F101</f>
        <v>0</v>
      </c>
      <c r="G86" s="7">
        <f>დაშვებები!G100*დაშვებები!G101</f>
        <v>0</v>
      </c>
      <c r="H86" s="7">
        <f>დაშვებები!H100*დაშვებები!H101</f>
        <v>0</v>
      </c>
      <c r="I86" s="7">
        <f>დაშვებები!I100*დაშვებები!I101</f>
        <v>0</v>
      </c>
      <c r="J86" s="7">
        <f>დაშვებები!J100*დაშვებები!J101</f>
        <v>0</v>
      </c>
      <c r="K86" s="7">
        <f>დაშვებები!K100*დაშვებები!K101</f>
        <v>0</v>
      </c>
      <c r="L86" s="7">
        <f>დაშვებები!L100*დაშვებები!L101</f>
        <v>0</v>
      </c>
      <c r="M86" s="9">
        <f t="shared" si="18"/>
        <v>0</v>
      </c>
    </row>
    <row r="87" spans="1:13" outlineLevel="1" x14ac:dyDescent="0.25">
      <c r="A87" s="2"/>
      <c r="B87" s="3" t="s">
        <v>30</v>
      </c>
      <c r="C87" s="17">
        <f>დაშვებები!C96*დაშვებები!C102</f>
        <v>0</v>
      </c>
      <c r="D87" s="17">
        <f>დაშვებები!D96*დაშვებები!D102</f>
        <v>0</v>
      </c>
      <c r="E87" s="17">
        <f>დაშვებები!E96*დაშვებები!E102</f>
        <v>0</v>
      </c>
      <c r="F87" s="7">
        <f>დაშვებები!F96*დაშვებები!F102</f>
        <v>0</v>
      </c>
      <c r="G87" s="7">
        <f>დაშვებები!G96*დაშვებები!G102</f>
        <v>0</v>
      </c>
      <c r="H87" s="7">
        <f>დაშვებები!H96*დაშვებები!H102</f>
        <v>0</v>
      </c>
      <c r="I87" s="7">
        <f>დაშვებები!I96*დაშვებები!I102</f>
        <v>0</v>
      </c>
      <c r="J87" s="7">
        <f>დაშვებები!J96*დაშვებები!J102</f>
        <v>0</v>
      </c>
      <c r="K87" s="7">
        <f>დაშვებები!K96*დაშვებები!K102</f>
        <v>0</v>
      </c>
      <c r="L87" s="7">
        <f>დაშვებები!L96*დაშვებები!L102</f>
        <v>0</v>
      </c>
      <c r="M87" s="9">
        <f t="shared" si="18"/>
        <v>0</v>
      </c>
    </row>
    <row r="88" spans="1:13" outlineLevel="1" x14ac:dyDescent="0.25">
      <c r="A88" s="2"/>
      <c r="B88" s="3" t="s">
        <v>7</v>
      </c>
      <c r="C88" s="17">
        <f>დაშვებები!C103*დაშვებები!C96</f>
        <v>0</v>
      </c>
      <c r="D88" s="17">
        <f>დაშვებები!D103*დაშვებები!D96</f>
        <v>0</v>
      </c>
      <c r="E88" s="17">
        <f>დაშვებები!E103*დაშვებები!E96</f>
        <v>0</v>
      </c>
      <c r="F88" s="7">
        <f>დაშვებები!F103*დაშვებები!F96</f>
        <v>0</v>
      </c>
      <c r="G88" s="7">
        <f>დაშვებები!G103*დაშვებები!G96</f>
        <v>0</v>
      </c>
      <c r="H88" s="7">
        <f>დაშვებები!H103*დაშვებები!H96</f>
        <v>0</v>
      </c>
      <c r="I88" s="7">
        <f>დაშვებები!I103*დაშვებები!I96</f>
        <v>0</v>
      </c>
      <c r="J88" s="7">
        <f>დაშვებები!J103*დაშვებები!J96</f>
        <v>0</v>
      </c>
      <c r="K88" s="7">
        <f>დაშვებები!K103*დაშვებები!K96</f>
        <v>0</v>
      </c>
      <c r="L88" s="7">
        <f>დაშვებები!L103*დაშვებები!L96</f>
        <v>0</v>
      </c>
      <c r="M88" s="9">
        <f t="shared" si="18"/>
        <v>0</v>
      </c>
    </row>
    <row r="89" spans="1:13" x14ac:dyDescent="0.25">
      <c r="A89" s="2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1:13" x14ac:dyDescent="0.25">
      <c r="A90" s="2">
        <f>A82+1</f>
        <v>8</v>
      </c>
      <c r="B90" s="2" t="s">
        <v>3</v>
      </c>
      <c r="C90" s="8">
        <f>SUM(C92:C96)</f>
        <v>0</v>
      </c>
      <c r="D90" s="8">
        <f t="shared" ref="D90:L90" si="19">SUM(D92:D96)</f>
        <v>0</v>
      </c>
      <c r="E90" s="8">
        <f t="shared" si="19"/>
        <v>0</v>
      </c>
      <c r="F90" s="8">
        <f t="shared" si="19"/>
        <v>0</v>
      </c>
      <c r="G90" s="8">
        <f t="shared" si="19"/>
        <v>0</v>
      </c>
      <c r="H90" s="8">
        <f t="shared" si="19"/>
        <v>0</v>
      </c>
      <c r="I90" s="8">
        <f t="shared" si="19"/>
        <v>0</v>
      </c>
      <c r="J90" s="8">
        <f t="shared" si="19"/>
        <v>0</v>
      </c>
      <c r="K90" s="8">
        <f t="shared" si="19"/>
        <v>0</v>
      </c>
      <c r="L90" s="8">
        <f t="shared" si="19"/>
        <v>0</v>
      </c>
      <c r="M90" s="9">
        <f t="shared" ref="M90" si="20">SUM(C90:L90)</f>
        <v>0</v>
      </c>
    </row>
    <row r="91" spans="1:13" outlineLevel="1" x14ac:dyDescent="0.25">
      <c r="A91" s="2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1:13" outlineLevel="1" x14ac:dyDescent="0.25">
      <c r="A92" s="2"/>
      <c r="B92" s="5" t="s">
        <v>8</v>
      </c>
      <c r="C92" s="17">
        <f>დაშვებები!C107*დაშვებები!C108</f>
        <v>0</v>
      </c>
      <c r="D92" s="17">
        <f>დაშვებები!D107*დაშვებები!D108</f>
        <v>0</v>
      </c>
      <c r="E92" s="17">
        <f>დაშვებები!E107*დაშვებები!E108</f>
        <v>0</v>
      </c>
      <c r="F92" s="7">
        <f>დაშვებები!F107*დაშვებები!F108</f>
        <v>0</v>
      </c>
      <c r="G92" s="7">
        <f>დაშვებები!G107*დაშვებები!G108</f>
        <v>0</v>
      </c>
      <c r="H92" s="7">
        <f>დაშვებები!H107*დაშვებები!H108</f>
        <v>0</v>
      </c>
      <c r="I92" s="7">
        <f>დაშვებები!I107*დაშვებები!I108</f>
        <v>0</v>
      </c>
      <c r="J92" s="7">
        <f>დაშვებები!J107*დაშვებები!J108</f>
        <v>0</v>
      </c>
      <c r="K92" s="7">
        <f>დაშვებები!K107*დაშვებები!K108</f>
        <v>0</v>
      </c>
      <c r="L92" s="7">
        <f>დაშვებები!L107*დაშვებები!L108</f>
        <v>0</v>
      </c>
      <c r="M92" s="9">
        <f t="shared" ref="M92:M96" si="21">SUM(C92:L92)</f>
        <v>0</v>
      </c>
    </row>
    <row r="93" spans="1:13" outlineLevel="1" x14ac:dyDescent="0.25">
      <c r="A93" s="2"/>
      <c r="B93" s="5" t="s">
        <v>9</v>
      </c>
      <c r="C93" s="17">
        <f>დაშვებები!C109*დაშვებები!C110</f>
        <v>0</v>
      </c>
      <c r="D93" s="17">
        <f>დაშვებები!D109*დაშვებები!D110</f>
        <v>0</v>
      </c>
      <c r="E93" s="17">
        <f>დაშვებები!E109*დაშვებები!E110</f>
        <v>0</v>
      </c>
      <c r="F93" s="7">
        <f>დაშვებები!F109*დაშვებები!F110</f>
        <v>0</v>
      </c>
      <c r="G93" s="7">
        <f>დაშვებები!G109*დაშვებები!G110</f>
        <v>0</v>
      </c>
      <c r="H93" s="7">
        <f>დაშვებები!H109*დაშვებები!H110</f>
        <v>0</v>
      </c>
      <c r="I93" s="7">
        <f>დაშვებები!I109*დაშვებები!I110</f>
        <v>0</v>
      </c>
      <c r="J93" s="7">
        <f>დაშვებები!J109*დაშვებები!J110</f>
        <v>0</v>
      </c>
      <c r="K93" s="7">
        <f>დაშვებები!K109*დაშვებები!K110</f>
        <v>0</v>
      </c>
      <c r="L93" s="7">
        <f>დაშვებები!L109*დაშვებები!L110</f>
        <v>0</v>
      </c>
      <c r="M93" s="9">
        <f t="shared" si="21"/>
        <v>0</v>
      </c>
    </row>
    <row r="94" spans="1:13" outlineLevel="1" x14ac:dyDescent="0.25">
      <c r="A94" s="2"/>
      <c r="B94" s="3" t="s">
        <v>6</v>
      </c>
      <c r="C94" s="17">
        <f>დაშვებები!C111*დაშვებები!C112</f>
        <v>0</v>
      </c>
      <c r="D94" s="17">
        <f>დაშვებები!D111*დაშვებები!D112</f>
        <v>0</v>
      </c>
      <c r="E94" s="17">
        <f>დაშვებები!E111*დაშვებები!E112</f>
        <v>0</v>
      </c>
      <c r="F94" s="7">
        <f>დაშვებები!F111*დაშვებები!F112</f>
        <v>0</v>
      </c>
      <c r="G94" s="7">
        <f>დაშვებები!G111*დაშვებები!G112</f>
        <v>0</v>
      </c>
      <c r="H94" s="7">
        <f>დაშვებები!H111*დაშვებები!H112</f>
        <v>0</v>
      </c>
      <c r="I94" s="7">
        <f>დაშვებები!I111*დაშვებები!I112</f>
        <v>0</v>
      </c>
      <c r="J94" s="7">
        <f>დაშვებები!J111*დაშვებები!J112</f>
        <v>0</v>
      </c>
      <c r="K94" s="7">
        <f>დაშვებები!K111*დაშვებები!K112</f>
        <v>0</v>
      </c>
      <c r="L94" s="7">
        <f>დაშვებები!L111*დაშვებები!L112</f>
        <v>0</v>
      </c>
      <c r="M94" s="9">
        <f t="shared" si="21"/>
        <v>0</v>
      </c>
    </row>
    <row r="95" spans="1:13" outlineLevel="1" x14ac:dyDescent="0.25">
      <c r="A95" s="2"/>
      <c r="B95" s="3" t="s">
        <v>30</v>
      </c>
      <c r="C95" s="17">
        <f>დაშვებები!C107*დაშვებები!C113</f>
        <v>0</v>
      </c>
      <c r="D95" s="17">
        <f>დაშვებები!D107*დაშვებები!D113</f>
        <v>0</v>
      </c>
      <c r="E95" s="17">
        <f>დაშვებები!E107*დაშვებები!E113</f>
        <v>0</v>
      </c>
      <c r="F95" s="7">
        <f>დაშვებები!F107*დაშვებები!F113</f>
        <v>0</v>
      </c>
      <c r="G95" s="7">
        <f>დაშვებები!G107*დაშვებები!G113</f>
        <v>0</v>
      </c>
      <c r="H95" s="7">
        <f>დაშვებები!H107*დაშვებები!H113</f>
        <v>0</v>
      </c>
      <c r="I95" s="7">
        <f>დაშვებები!I107*დაშვებები!I113</f>
        <v>0</v>
      </c>
      <c r="J95" s="7">
        <f>დაშვებები!J107*დაშვებები!J113</f>
        <v>0</v>
      </c>
      <c r="K95" s="7">
        <f>დაშვებები!K107*დაშვებები!K113</f>
        <v>0</v>
      </c>
      <c r="L95" s="7">
        <f>დაშვებები!L107*დაშვებები!L113</f>
        <v>0</v>
      </c>
      <c r="M95" s="9">
        <f t="shared" si="21"/>
        <v>0</v>
      </c>
    </row>
    <row r="96" spans="1:13" outlineLevel="1" x14ac:dyDescent="0.25">
      <c r="A96" s="2"/>
      <c r="B96" s="3" t="s">
        <v>7</v>
      </c>
      <c r="C96" s="17">
        <f>დაშვებები!C114*დაშვებები!C107</f>
        <v>0</v>
      </c>
      <c r="D96" s="17">
        <f>დაშვებები!D114*დაშვებები!D107</f>
        <v>0</v>
      </c>
      <c r="E96" s="17">
        <f>დაშვებები!E114*დაშვებები!E107</f>
        <v>0</v>
      </c>
      <c r="F96" s="7">
        <f>დაშვებები!F114*დაშვებები!F107</f>
        <v>0</v>
      </c>
      <c r="G96" s="7">
        <f>დაშვებები!G114*დაშვებები!G107</f>
        <v>0</v>
      </c>
      <c r="H96" s="7">
        <f>დაშვებები!H114*დაშვებები!H107</f>
        <v>0</v>
      </c>
      <c r="I96" s="7">
        <f>დაშვებები!I114*დაშვებები!I107</f>
        <v>0</v>
      </c>
      <c r="J96" s="7">
        <f>დაშვებები!J114*დაშვებები!J107</f>
        <v>0</v>
      </c>
      <c r="K96" s="7">
        <f>დაშვებები!K114*დაშვებები!K107</f>
        <v>0</v>
      </c>
      <c r="L96" s="7">
        <f>დაშვებები!L114*დაშვებები!L107</f>
        <v>0</v>
      </c>
      <c r="M96" s="9">
        <f t="shared" si="21"/>
        <v>0</v>
      </c>
    </row>
    <row r="97" spans="1:13" x14ac:dyDescent="0.25">
      <c r="A97" s="2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1:13" x14ac:dyDescent="0.25">
      <c r="A98" s="2">
        <f>A90+1</f>
        <v>9</v>
      </c>
      <c r="B98" s="2" t="s">
        <v>22</v>
      </c>
      <c r="C98" s="8">
        <f>SUM(C100:C104)</f>
        <v>0</v>
      </c>
      <c r="D98" s="8">
        <f t="shared" ref="D98:L98" si="22">SUM(D100:D104)</f>
        <v>0</v>
      </c>
      <c r="E98" s="8">
        <f t="shared" si="22"/>
        <v>0</v>
      </c>
      <c r="F98" s="8">
        <f t="shared" si="22"/>
        <v>0</v>
      </c>
      <c r="G98" s="8">
        <f t="shared" si="22"/>
        <v>58050</v>
      </c>
      <c r="H98" s="8">
        <f t="shared" si="22"/>
        <v>116100</v>
      </c>
      <c r="I98" s="8">
        <f t="shared" si="22"/>
        <v>178086</v>
      </c>
      <c r="J98" s="8">
        <f t="shared" si="22"/>
        <v>208134</v>
      </c>
      <c r="K98" s="8">
        <f t="shared" si="22"/>
        <v>91050</v>
      </c>
      <c r="L98" s="8">
        <f t="shared" si="22"/>
        <v>0</v>
      </c>
      <c r="M98" s="9">
        <f t="shared" ref="M98" si="23">SUM(C98:L98)</f>
        <v>651420</v>
      </c>
    </row>
    <row r="99" spans="1:13" outlineLevel="1" x14ac:dyDescent="0.25">
      <c r="A99" s="2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1:13" outlineLevel="1" x14ac:dyDescent="0.25">
      <c r="A100" s="2"/>
      <c r="B100" s="5" t="s">
        <v>8</v>
      </c>
      <c r="C100" s="17">
        <f>დაშვებები!C118*დაშვებები!C119</f>
        <v>0</v>
      </c>
      <c r="D100" s="17">
        <f>დაშვებები!D118*დაშვებები!D119</f>
        <v>0</v>
      </c>
      <c r="E100" s="17">
        <f>დაშვებები!E118*დაშვებები!E119</f>
        <v>0</v>
      </c>
      <c r="F100" s="7">
        <f>დაშვებები!F118*დაშვებები!F119</f>
        <v>0</v>
      </c>
      <c r="G100" s="7">
        <f>დაშვებები!G118*დაშვებები!G119</f>
        <v>45000</v>
      </c>
      <c r="H100" s="7">
        <f>დაშვებები!H118*დაშვებები!H119</f>
        <v>90000</v>
      </c>
      <c r="I100" s="7">
        <f>დაშვებები!I118*დაშვებები!I119</f>
        <v>135000</v>
      </c>
      <c r="J100" s="7">
        <f>დაშვებები!J118*დაშვებები!J119</f>
        <v>135000</v>
      </c>
      <c r="K100" s="7">
        <f>დაშვებები!K118*დაშვებები!K119</f>
        <v>45000</v>
      </c>
      <c r="L100" s="7">
        <f>დაშვებები!L118*დაშვებები!L119</f>
        <v>0</v>
      </c>
      <c r="M100" s="9">
        <f t="shared" ref="M100:M104" si="24">SUM(C100:L100)</f>
        <v>450000</v>
      </c>
    </row>
    <row r="101" spans="1:13" outlineLevel="1" x14ac:dyDescent="0.25">
      <c r="A101" s="2"/>
      <c r="B101" s="5" t="s">
        <v>9</v>
      </c>
      <c r="C101" s="17">
        <f>დაშვებები!C120*დაშვებები!C121</f>
        <v>0</v>
      </c>
      <c r="D101" s="17">
        <f>დაშვებები!D120*დაშვებები!D121</f>
        <v>0</v>
      </c>
      <c r="E101" s="17">
        <f>დაშვებები!E120*დაშვებები!E121</f>
        <v>0</v>
      </c>
      <c r="F101" s="7">
        <f>დაშვებები!F120*დაშვებები!F121</f>
        <v>0</v>
      </c>
      <c r="G101" s="7">
        <f>დაშვებები!G120*დაშვებები!G121</f>
        <v>0</v>
      </c>
      <c r="H101" s="7">
        <f>დაშვებები!H120*დაშვებები!H121</f>
        <v>0</v>
      </c>
      <c r="I101" s="7">
        <f>დაშვებები!I120*დაშვებები!I121</f>
        <v>0</v>
      </c>
      <c r="J101" s="7">
        <f>დაშვებები!J120*დაშვებები!J121</f>
        <v>33000</v>
      </c>
      <c r="K101" s="7">
        <f>დაშვებები!K120*დაშვებები!K121</f>
        <v>33000</v>
      </c>
      <c r="L101" s="7">
        <f>დაშვებები!L120*დაშვებები!L121</f>
        <v>0</v>
      </c>
      <c r="M101" s="9">
        <f t="shared" si="24"/>
        <v>66000</v>
      </c>
    </row>
    <row r="102" spans="1:13" outlineLevel="1" x14ac:dyDescent="0.25">
      <c r="A102" s="2"/>
      <c r="B102" s="3" t="s">
        <v>6</v>
      </c>
      <c r="C102" s="17">
        <f>დაშვებები!C122*დაშვებები!C123</f>
        <v>0</v>
      </c>
      <c r="D102" s="17">
        <f>დაშვებები!D122*დაშვებები!D123</f>
        <v>0</v>
      </c>
      <c r="E102" s="17">
        <f>დაშვებები!E122*დაშვებები!E123</f>
        <v>0</v>
      </c>
      <c r="F102" s="7">
        <f>დაშვებები!F122*დაშვებები!F123</f>
        <v>0</v>
      </c>
      <c r="G102" s="7">
        <f>დაშვებები!G122*დაშვებები!G123</f>
        <v>0</v>
      </c>
      <c r="H102" s="7">
        <f>დაშვებები!H122*დაშვებები!H123</f>
        <v>0</v>
      </c>
      <c r="I102" s="7">
        <f>დაშვებები!I122*დაშვებები!I123</f>
        <v>3936</v>
      </c>
      <c r="J102" s="7">
        <f>დაშვებები!J122*დაშვებები!J123</f>
        <v>984</v>
      </c>
      <c r="K102" s="7">
        <f>დაშვებები!K122*დაშვებები!K123</f>
        <v>0</v>
      </c>
      <c r="L102" s="7">
        <f>დაშვებები!L122*დაშვებები!L123</f>
        <v>0</v>
      </c>
      <c r="M102" s="9">
        <f t="shared" si="24"/>
        <v>4920</v>
      </c>
    </row>
    <row r="103" spans="1:13" outlineLevel="1" x14ac:dyDescent="0.25">
      <c r="A103" s="2"/>
      <c r="B103" s="3" t="s">
        <v>30</v>
      </c>
      <c r="C103" s="17">
        <f>დაშვებები!C118*დაშვებები!C124</f>
        <v>0</v>
      </c>
      <c r="D103" s="17">
        <f>დაშვებები!D118*დაშვებები!D124</f>
        <v>0</v>
      </c>
      <c r="E103" s="17">
        <f>დაშვებები!E118*დაშვებები!E124</f>
        <v>0</v>
      </c>
      <c r="F103" s="7">
        <f>დაშვებები!F118*დაშვებები!F124</f>
        <v>0</v>
      </c>
      <c r="G103" s="7">
        <f>დაშვებები!G118*დაშვებები!G124</f>
        <v>2550</v>
      </c>
      <c r="H103" s="7">
        <f>დაშვებები!H118*დაშვებები!H124</f>
        <v>5100</v>
      </c>
      <c r="I103" s="7">
        <f>დაშვებები!I118*დაშვებები!I124</f>
        <v>7650</v>
      </c>
      <c r="J103" s="7">
        <f>დაშვებები!J118*დაშვებები!J124</f>
        <v>7650</v>
      </c>
      <c r="K103" s="7">
        <f>დაშვებები!K118*დაშვებები!K124</f>
        <v>2550</v>
      </c>
      <c r="L103" s="7">
        <f>დაშვებები!L118*დაშვებები!L124</f>
        <v>0</v>
      </c>
      <c r="M103" s="9">
        <f t="shared" si="24"/>
        <v>25500</v>
      </c>
    </row>
    <row r="104" spans="1:13" outlineLevel="1" x14ac:dyDescent="0.25">
      <c r="A104" s="2"/>
      <c r="B104" s="3" t="s">
        <v>7</v>
      </c>
      <c r="C104" s="17">
        <f>დაშვებები!C125*დაშვებები!C118</f>
        <v>0</v>
      </c>
      <c r="D104" s="17">
        <f>დაშვებები!D125*დაშვებები!D118</f>
        <v>0</v>
      </c>
      <c r="E104" s="17">
        <f>დაშვებები!E125*დაშვებები!E118</f>
        <v>0</v>
      </c>
      <c r="F104" s="7">
        <f>დაშვებები!F125*დაშვებები!F118</f>
        <v>0</v>
      </c>
      <c r="G104" s="7">
        <f>დაშვებები!G125*დაშვებები!G118</f>
        <v>10500</v>
      </c>
      <c r="H104" s="7">
        <f>დაშვებები!H125*დაშვებები!H118</f>
        <v>21000</v>
      </c>
      <c r="I104" s="7">
        <f>დაშვებები!I125*დაშვებები!I118</f>
        <v>31500</v>
      </c>
      <c r="J104" s="7">
        <f>დაშვებები!J125*დაშვებები!J118</f>
        <v>31500</v>
      </c>
      <c r="K104" s="7">
        <f>დაშვებები!K125*დაშვებები!K118</f>
        <v>10500</v>
      </c>
      <c r="L104" s="7">
        <f>დაშვებები!L125*დაშვებები!L118</f>
        <v>0</v>
      </c>
      <c r="M104" s="9">
        <f t="shared" si="24"/>
        <v>105000</v>
      </c>
    </row>
    <row r="105" spans="1:13" x14ac:dyDescent="0.25">
      <c r="A105" s="2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3" x14ac:dyDescent="0.25">
      <c r="A106" s="2">
        <f>A98+1</f>
        <v>10</v>
      </c>
      <c r="B106" s="2" t="s">
        <v>23</v>
      </c>
      <c r="C106" s="8">
        <f>SUM(C108:C112)</f>
        <v>0</v>
      </c>
      <c r="D106" s="8">
        <f t="shared" ref="D106:L106" si="25">SUM(D108:D112)</f>
        <v>0</v>
      </c>
      <c r="E106" s="8">
        <f t="shared" si="25"/>
        <v>0</v>
      </c>
      <c r="F106" s="8">
        <f t="shared" si="25"/>
        <v>0</v>
      </c>
      <c r="G106" s="8">
        <f t="shared" si="25"/>
        <v>58050</v>
      </c>
      <c r="H106" s="8">
        <f t="shared" si="25"/>
        <v>116100</v>
      </c>
      <c r="I106" s="8">
        <f t="shared" si="25"/>
        <v>179070</v>
      </c>
      <c r="J106" s="8">
        <f t="shared" si="25"/>
        <v>191880</v>
      </c>
      <c r="K106" s="8">
        <f t="shared" si="25"/>
        <v>74550</v>
      </c>
      <c r="L106" s="8">
        <f t="shared" si="25"/>
        <v>0</v>
      </c>
      <c r="M106" s="9">
        <f t="shared" ref="M106" si="26">SUM(C106:L106)</f>
        <v>619650</v>
      </c>
    </row>
    <row r="107" spans="1:13" outlineLevel="1" x14ac:dyDescent="0.25">
      <c r="A107" s="2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1:13" outlineLevel="1" x14ac:dyDescent="0.25">
      <c r="A108" s="2"/>
      <c r="B108" s="5" t="s">
        <v>8</v>
      </c>
      <c r="C108" s="17">
        <f>დაშვებები!C129*დაშვებები!C130</f>
        <v>0</v>
      </c>
      <c r="D108" s="17">
        <f>დაშვებები!D129*დაშვებები!D130</f>
        <v>0</v>
      </c>
      <c r="E108" s="17">
        <f>დაშვებები!E129*დაშვებები!E130</f>
        <v>0</v>
      </c>
      <c r="F108" s="7">
        <f>დაშვებები!F129*დაშვებები!F130</f>
        <v>0</v>
      </c>
      <c r="G108" s="7">
        <f>დაშვებები!G129*დაშვებები!G130</f>
        <v>45000</v>
      </c>
      <c r="H108" s="7">
        <f>დაშვებები!H129*დაშვებები!H130</f>
        <v>90000</v>
      </c>
      <c r="I108" s="7">
        <f>დაშვებები!I129*დაშვებები!I130</f>
        <v>135000</v>
      </c>
      <c r="J108" s="7">
        <f>დაშვებები!J129*დაშვებები!J130</f>
        <v>135000</v>
      </c>
      <c r="K108" s="7">
        <f>დაშვებები!K129*დაშვებები!K130</f>
        <v>45000</v>
      </c>
      <c r="L108" s="7">
        <f>დაშვებები!L129*დაშვებები!L130</f>
        <v>0</v>
      </c>
      <c r="M108" s="9">
        <f t="shared" ref="M108:M112" si="27">SUM(C108:L108)</f>
        <v>450000</v>
      </c>
    </row>
    <row r="109" spans="1:13" outlineLevel="1" x14ac:dyDescent="0.25">
      <c r="A109" s="2"/>
      <c r="B109" s="5" t="s">
        <v>9</v>
      </c>
      <c r="C109" s="17">
        <f>დაშვებები!C131*დაშვებები!C132</f>
        <v>0</v>
      </c>
      <c r="D109" s="17">
        <f>დაშვებები!D131*დაშვებები!D132</f>
        <v>0</v>
      </c>
      <c r="E109" s="17">
        <f>დაშვებები!E131*დაშვებები!E132</f>
        <v>0</v>
      </c>
      <c r="F109" s="7">
        <f>დაშვებები!F131*დაშვებები!F132</f>
        <v>0</v>
      </c>
      <c r="G109" s="7">
        <f>დაშვებები!G131*დაშვებები!G132</f>
        <v>0</v>
      </c>
      <c r="H109" s="7">
        <f>დაშვებები!H131*დაშვებები!H132</f>
        <v>0</v>
      </c>
      <c r="I109" s="7">
        <f>დაშვებები!I131*დაშვებები!I132</f>
        <v>0</v>
      </c>
      <c r="J109" s="7">
        <f>დაშვებები!J131*დაშვებები!J132</f>
        <v>16500</v>
      </c>
      <c r="K109" s="7">
        <f>დაშვებები!K131*დაშვებები!K132</f>
        <v>16500</v>
      </c>
      <c r="L109" s="7">
        <f>დაშვებები!L131*დაშვებები!L132</f>
        <v>0</v>
      </c>
      <c r="M109" s="9">
        <f t="shared" si="27"/>
        <v>33000</v>
      </c>
    </row>
    <row r="110" spans="1:13" outlineLevel="1" x14ac:dyDescent="0.25">
      <c r="A110" s="2"/>
      <c r="B110" s="3" t="s">
        <v>6</v>
      </c>
      <c r="C110" s="17">
        <f>დაშვებები!C133*დაშვებები!C134</f>
        <v>0</v>
      </c>
      <c r="D110" s="17">
        <f>დაშვებები!D133*დაშვებები!D134</f>
        <v>0</v>
      </c>
      <c r="E110" s="17">
        <f>დაშვებები!E133*დაშვებები!E134</f>
        <v>0</v>
      </c>
      <c r="F110" s="7">
        <f>დაშვებები!F133*დაშვებები!F134</f>
        <v>0</v>
      </c>
      <c r="G110" s="7">
        <f>დაშვებები!G133*დაშვებები!G134</f>
        <v>0</v>
      </c>
      <c r="H110" s="7">
        <f>დაშვებები!H133*დაშვებები!H134</f>
        <v>0</v>
      </c>
      <c r="I110" s="7">
        <f>დაშვებები!I133*დაშვებები!I134</f>
        <v>4920</v>
      </c>
      <c r="J110" s="7">
        <f>დაშვებები!J133*დაშვებები!J134</f>
        <v>1230</v>
      </c>
      <c r="K110" s="7">
        <f>დაშვებები!K133*დაშვებები!K134</f>
        <v>0</v>
      </c>
      <c r="L110" s="7">
        <f>დაშვებები!L133*დაშვებები!L134</f>
        <v>0</v>
      </c>
      <c r="M110" s="9">
        <f t="shared" si="27"/>
        <v>6150</v>
      </c>
    </row>
    <row r="111" spans="1:13" outlineLevel="1" x14ac:dyDescent="0.25">
      <c r="A111" s="2"/>
      <c r="B111" s="3" t="s">
        <v>30</v>
      </c>
      <c r="C111" s="17">
        <f>დაშვებები!C129*დაშვებები!C135</f>
        <v>0</v>
      </c>
      <c r="D111" s="17">
        <f>დაშვებები!D129*დაშვებები!D135</f>
        <v>0</v>
      </c>
      <c r="E111" s="17">
        <f>დაშვებები!E129*დაშვებები!E135</f>
        <v>0</v>
      </c>
      <c r="F111" s="7">
        <f>დაშვებები!F129*დაშვებები!F135</f>
        <v>0</v>
      </c>
      <c r="G111" s="7">
        <f>დაშვებები!G129*დაშვებები!G135</f>
        <v>2550</v>
      </c>
      <c r="H111" s="7">
        <f>დაშვებები!H129*დაშვებები!H135</f>
        <v>5100</v>
      </c>
      <c r="I111" s="7">
        <f>დაშვებები!I129*დაშვებები!I135</f>
        <v>7650</v>
      </c>
      <c r="J111" s="7">
        <f>დაშვებები!J129*დაშვებები!J135</f>
        <v>7650</v>
      </c>
      <c r="K111" s="7">
        <f>დაშვებები!K129*დაშვებები!K135</f>
        <v>2550</v>
      </c>
      <c r="L111" s="7">
        <f>დაშვებები!L129*დაშვებები!L135</f>
        <v>0</v>
      </c>
      <c r="M111" s="9">
        <f t="shared" si="27"/>
        <v>25500</v>
      </c>
    </row>
    <row r="112" spans="1:13" outlineLevel="1" x14ac:dyDescent="0.25">
      <c r="A112" s="2"/>
      <c r="B112" s="3" t="s">
        <v>7</v>
      </c>
      <c r="C112" s="17">
        <f>დაშვებები!C136*დაშვებები!C129</f>
        <v>0</v>
      </c>
      <c r="D112" s="17">
        <f>დაშვებები!D136*დაშვებები!D129</f>
        <v>0</v>
      </c>
      <c r="E112" s="17">
        <f>დაშვებები!E136*დაშვებები!E129</f>
        <v>0</v>
      </c>
      <c r="F112" s="7">
        <f>დაშვებები!F136*დაშვებები!F129</f>
        <v>0</v>
      </c>
      <c r="G112" s="7">
        <f>დაშვებები!G136*დაშვებები!G129</f>
        <v>10500</v>
      </c>
      <c r="H112" s="7">
        <f>დაშვებები!H136*დაშვებები!H129</f>
        <v>21000</v>
      </c>
      <c r="I112" s="7">
        <f>დაშვებები!I136*დაშვებები!I129</f>
        <v>31500</v>
      </c>
      <c r="J112" s="7">
        <f>დაშვებები!J136*დაშვებები!J129</f>
        <v>31500</v>
      </c>
      <c r="K112" s="7">
        <f>დაშვებები!K136*დაშვებები!K129</f>
        <v>10500</v>
      </c>
      <c r="L112" s="7">
        <f>დაშვებები!L136*დაშვებები!L129</f>
        <v>0</v>
      </c>
      <c r="M112" s="9">
        <f t="shared" si="27"/>
        <v>105000</v>
      </c>
    </row>
    <row r="113" spans="1:13" x14ac:dyDescent="0.25">
      <c r="A113" s="2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1:13" x14ac:dyDescent="0.25">
      <c r="A114" s="2">
        <f>A106+1</f>
        <v>11</v>
      </c>
      <c r="B114" s="2" t="s">
        <v>32</v>
      </c>
      <c r="C114" s="8">
        <f>SUM(C116:C120)</f>
        <v>0</v>
      </c>
      <c r="D114" s="8">
        <f t="shared" ref="D114:L114" si="28">SUM(D116:D120)</f>
        <v>0</v>
      </c>
      <c r="E114" s="8">
        <f t="shared" si="28"/>
        <v>0</v>
      </c>
      <c r="F114" s="8">
        <f t="shared" si="28"/>
        <v>0</v>
      </c>
      <c r="G114" s="8">
        <f t="shared" si="28"/>
        <v>62970</v>
      </c>
      <c r="H114" s="8">
        <f t="shared" si="28"/>
        <v>121020</v>
      </c>
      <c r="I114" s="8">
        <f t="shared" si="28"/>
        <v>179070</v>
      </c>
      <c r="J114" s="8">
        <f t="shared" si="28"/>
        <v>179070</v>
      </c>
      <c r="K114" s="8">
        <f t="shared" si="28"/>
        <v>62970</v>
      </c>
      <c r="L114" s="8">
        <f t="shared" si="28"/>
        <v>0</v>
      </c>
      <c r="M114" s="9">
        <f t="shared" ref="M114" si="29">SUM(C114:L114)</f>
        <v>605100</v>
      </c>
    </row>
    <row r="115" spans="1:13" outlineLevel="1" x14ac:dyDescent="0.25">
      <c r="A115" s="2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1:13" outlineLevel="1" x14ac:dyDescent="0.25">
      <c r="A116" s="2"/>
      <c r="B116" s="5" t="s">
        <v>8</v>
      </c>
      <c r="C116" s="17">
        <f>დაშვებები!C140*დაშვებები!C141</f>
        <v>0</v>
      </c>
      <c r="D116" s="17">
        <f>დაშვებები!D140*დაშვებები!D141</f>
        <v>0</v>
      </c>
      <c r="E116" s="17">
        <f>დაშვებები!E140*დაშვებები!E141</f>
        <v>0</v>
      </c>
      <c r="F116" s="7">
        <f>დაშვებები!F140*დაშვებები!F141</f>
        <v>0</v>
      </c>
      <c r="G116" s="7">
        <f>დაშვებები!G140*დაშვებები!G141</f>
        <v>45000</v>
      </c>
      <c r="H116" s="7">
        <f>დაშვებები!H140*დაშვებები!H141</f>
        <v>90000</v>
      </c>
      <c r="I116" s="7">
        <f>დაშვებები!I140*დაშვებები!I141</f>
        <v>135000</v>
      </c>
      <c r="J116" s="7">
        <f>დაშვებები!J140*დაშვებები!J141</f>
        <v>135000</v>
      </c>
      <c r="K116" s="7">
        <f>დაშვებები!K140*დაშვებები!K141</f>
        <v>45000</v>
      </c>
      <c r="L116" s="7">
        <f>დაშვებები!L140*დაშვებები!L141</f>
        <v>0</v>
      </c>
      <c r="M116" s="9">
        <f t="shared" ref="M116:M120" si="30">SUM(C116:L116)</f>
        <v>450000</v>
      </c>
    </row>
    <row r="117" spans="1:13" outlineLevel="1" x14ac:dyDescent="0.25">
      <c r="A117" s="2"/>
      <c r="B117" s="5" t="s">
        <v>9</v>
      </c>
      <c r="C117" s="17">
        <f>დაშვებები!C142*დაშვებები!C143</f>
        <v>0</v>
      </c>
      <c r="D117" s="17">
        <f>დაშვებები!D142*დაშვებები!D143</f>
        <v>0</v>
      </c>
      <c r="E117" s="17">
        <f>დაშვებები!E142*დაშვებები!E143</f>
        <v>0</v>
      </c>
      <c r="F117" s="7">
        <f>დაშვებები!F142*დაშვებები!F143</f>
        <v>0</v>
      </c>
      <c r="G117" s="7">
        <f>დაშვებები!G142*დაშვებები!G143</f>
        <v>0</v>
      </c>
      <c r="H117" s="7">
        <f>დაშვებები!H142*დაშვებები!H143</f>
        <v>0</v>
      </c>
      <c r="I117" s="7">
        <f>დაშვებები!I142*დაშვებები!I143</f>
        <v>0</v>
      </c>
      <c r="J117" s="7">
        <f>დაშვებები!J142*დაშვებები!J143</f>
        <v>0</v>
      </c>
      <c r="K117" s="7">
        <f>დაშვებები!K142*დაშვებები!K143</f>
        <v>0</v>
      </c>
      <c r="L117" s="7">
        <f>დაშვებები!L142*დაშვებები!L143</f>
        <v>0</v>
      </c>
      <c r="M117" s="9">
        <f t="shared" si="30"/>
        <v>0</v>
      </c>
    </row>
    <row r="118" spans="1:13" outlineLevel="1" x14ac:dyDescent="0.25">
      <c r="A118" s="2"/>
      <c r="B118" s="3" t="s">
        <v>6</v>
      </c>
      <c r="C118" s="17">
        <f>დაშვებები!C144*დაშვებები!C145</f>
        <v>0</v>
      </c>
      <c r="D118" s="17">
        <f>დაშვებები!D144*დაშვებები!D145</f>
        <v>0</v>
      </c>
      <c r="E118" s="17">
        <f>დაშვებები!E144*დაშვებები!E145</f>
        <v>0</v>
      </c>
      <c r="F118" s="7">
        <f>დაშვებები!F144*დაშვებები!F145</f>
        <v>0</v>
      </c>
      <c r="G118" s="7">
        <f>დაშვებები!G144*დაშვებები!G145</f>
        <v>4920</v>
      </c>
      <c r="H118" s="7">
        <f>დაშვებები!H144*დაშვებები!H145</f>
        <v>4920</v>
      </c>
      <c r="I118" s="7">
        <f>დაშვებები!I144*დაშვებები!I145</f>
        <v>4920</v>
      </c>
      <c r="J118" s="7">
        <f>დაშვებები!J144*დაშვებები!J145</f>
        <v>4920</v>
      </c>
      <c r="K118" s="7">
        <f>დაშვებები!K144*დაშვებები!K145</f>
        <v>4920</v>
      </c>
      <c r="L118" s="7">
        <f>დაშვებები!L144*დაშვებები!L145</f>
        <v>0</v>
      </c>
      <c r="M118" s="9">
        <f t="shared" si="30"/>
        <v>24600</v>
      </c>
    </row>
    <row r="119" spans="1:13" outlineLevel="1" x14ac:dyDescent="0.25">
      <c r="A119" s="2"/>
      <c r="B119" s="3" t="s">
        <v>30</v>
      </c>
      <c r="C119" s="17">
        <f>დაშვებები!C140*დაშვებები!C146</f>
        <v>0</v>
      </c>
      <c r="D119" s="17">
        <f>დაშვებები!D140*დაშვებები!D146</f>
        <v>0</v>
      </c>
      <c r="E119" s="17">
        <f>დაშვებები!E140*დაშვებები!E146</f>
        <v>0</v>
      </c>
      <c r="F119" s="7">
        <f>დაშვებები!F140*დაშვებები!F146</f>
        <v>0</v>
      </c>
      <c r="G119" s="7">
        <f>დაშვებები!G140*დაშვებები!G146</f>
        <v>2550</v>
      </c>
      <c r="H119" s="7">
        <f>დაშვებები!H140*დაშვებები!H146</f>
        <v>5100</v>
      </c>
      <c r="I119" s="7">
        <f>დაშვებები!I140*დაშვებები!I146</f>
        <v>7650</v>
      </c>
      <c r="J119" s="7">
        <f>დაშვებები!J140*დაშვებები!J146</f>
        <v>7650</v>
      </c>
      <c r="K119" s="7">
        <f>დაშვებები!K140*დაშვებები!K146</f>
        <v>2550</v>
      </c>
      <c r="L119" s="7">
        <f>დაშვებები!L140*დაშვებები!L146</f>
        <v>0</v>
      </c>
      <c r="M119" s="9">
        <f t="shared" si="30"/>
        <v>25500</v>
      </c>
    </row>
    <row r="120" spans="1:13" outlineLevel="1" x14ac:dyDescent="0.25">
      <c r="A120" s="2"/>
      <c r="B120" s="3" t="s">
        <v>7</v>
      </c>
      <c r="C120" s="17">
        <f>დაშვებები!C147*დაშვებები!C140</f>
        <v>0</v>
      </c>
      <c r="D120" s="17">
        <f>დაშვებები!D147*დაშვებები!D140</f>
        <v>0</v>
      </c>
      <c r="E120" s="17">
        <f>დაშვებები!E147*დაშვებები!E140</f>
        <v>0</v>
      </c>
      <c r="F120" s="7">
        <f>დაშვებები!F147*დაშვებები!F140</f>
        <v>0</v>
      </c>
      <c r="G120" s="7">
        <f>დაშვებები!G147*დაშვებები!G140</f>
        <v>10500</v>
      </c>
      <c r="H120" s="7">
        <f>დაშვებები!H147*დაშვებები!H140</f>
        <v>21000</v>
      </c>
      <c r="I120" s="7">
        <f>დაშვებები!I147*დაშვებები!I140</f>
        <v>31500</v>
      </c>
      <c r="J120" s="7">
        <f>დაშვებები!J147*დაშვებები!J140</f>
        <v>31500</v>
      </c>
      <c r="K120" s="7">
        <f>დაშვებები!K147*დაშვებები!K140</f>
        <v>10500</v>
      </c>
      <c r="L120" s="7">
        <f>დაშვებები!L147*დაშვებები!L140</f>
        <v>0</v>
      </c>
      <c r="M120" s="9">
        <f t="shared" si="30"/>
        <v>105000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2:M530"/>
  <sheetViews>
    <sheetView zoomScale="80" zoomScaleNormal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27" sqref="R27"/>
    </sheetView>
  </sheetViews>
  <sheetFormatPr defaultRowHeight="15" outlineLevelRow="1" outlineLevelCol="1" x14ac:dyDescent="0.25"/>
  <cols>
    <col min="2" max="2" width="82.28515625" bestFit="1" customWidth="1"/>
    <col min="3" max="4" width="14.5703125" hidden="1" customWidth="1"/>
    <col min="5" max="5" width="11.7109375" hidden="1" customWidth="1"/>
    <col min="6" max="6" width="14.5703125" hidden="1" customWidth="1"/>
    <col min="7" max="12" width="14.5703125" customWidth="1"/>
    <col min="13" max="13" width="12" bestFit="1" customWidth="1" outlineLevel="1"/>
  </cols>
  <sheetData>
    <row r="2" spans="1:13" x14ac:dyDescent="0.25">
      <c r="B2" s="1" t="s">
        <v>5</v>
      </c>
    </row>
    <row r="3" spans="1:13" x14ac:dyDescent="0.25">
      <c r="B3" s="3" t="s">
        <v>29</v>
      </c>
      <c r="E3" s="4"/>
    </row>
    <row r="5" spans="1:13" ht="15.75" thickBot="1" x14ac:dyDescent="0.3">
      <c r="C5" s="12">
        <f>DATE(2016,9,31)</f>
        <v>42644</v>
      </c>
      <c r="D5" s="12">
        <f>EOMONTH(C5,1)</f>
        <v>42704</v>
      </c>
      <c r="E5" s="12">
        <f>EOMONTH(D5,1)</f>
        <v>42735</v>
      </c>
      <c r="F5" s="12">
        <f t="shared" ref="F5:L5" si="0">EOMONTH(E5,12)</f>
        <v>43100</v>
      </c>
      <c r="G5" s="12">
        <f t="shared" si="0"/>
        <v>43465</v>
      </c>
      <c r="H5" s="12">
        <f t="shared" si="0"/>
        <v>43830</v>
      </c>
      <c r="I5" s="12">
        <f t="shared" si="0"/>
        <v>44196</v>
      </c>
      <c r="J5" s="12">
        <f t="shared" si="0"/>
        <v>44561</v>
      </c>
      <c r="K5" s="12">
        <f t="shared" si="0"/>
        <v>44926</v>
      </c>
      <c r="L5" s="12">
        <f t="shared" si="0"/>
        <v>45291</v>
      </c>
      <c r="M5" s="13" t="s">
        <v>28</v>
      </c>
    </row>
    <row r="6" spans="1:13" ht="15" hidden="1" customHeight="1" x14ac:dyDescent="0.25">
      <c r="A6" s="2"/>
      <c r="B6" s="2" t="s">
        <v>2</v>
      </c>
      <c r="D6" s="21"/>
      <c r="E6" s="21"/>
      <c r="F6" s="16"/>
      <c r="G6" s="16"/>
      <c r="H6" s="14"/>
      <c r="I6" s="14">
        <v>0.5</v>
      </c>
      <c r="J6" s="14">
        <v>0.5</v>
      </c>
      <c r="K6" s="16"/>
      <c r="L6" s="15"/>
    </row>
    <row r="7" spans="1:13" ht="15" hidden="1" customHeight="1" outlineLevel="1" x14ac:dyDescent="0.25">
      <c r="A7" s="2"/>
      <c r="D7" s="21"/>
      <c r="E7" s="21"/>
      <c r="F7" s="14"/>
      <c r="G7" s="14">
        <v>0.1</v>
      </c>
      <c r="H7" s="14">
        <v>0.2</v>
      </c>
      <c r="I7" s="14">
        <v>0.3</v>
      </c>
      <c r="J7" s="14">
        <v>0.3</v>
      </c>
      <c r="K7" s="14">
        <v>0.1</v>
      </c>
      <c r="L7" s="15"/>
    </row>
    <row r="8" spans="1:13" ht="15" hidden="1" customHeight="1" outlineLevel="1" x14ac:dyDescent="0.25">
      <c r="A8" s="2"/>
      <c r="B8" s="3" t="s">
        <v>10</v>
      </c>
      <c r="C8" s="18"/>
      <c r="D8" s="18"/>
      <c r="E8" s="18"/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9">
        <f>SUM(C8:L8)</f>
        <v>0</v>
      </c>
    </row>
    <row r="9" spans="1:13" ht="15" hidden="1" customHeight="1" outlineLevel="1" x14ac:dyDescent="0.25">
      <c r="A9" s="2"/>
      <c r="B9" s="3" t="s">
        <v>11</v>
      </c>
      <c r="C9" s="18">
        <f>100*3</f>
        <v>300</v>
      </c>
      <c r="D9" s="17">
        <f>C9</f>
        <v>300</v>
      </c>
      <c r="E9" s="17">
        <f>D9</f>
        <v>300</v>
      </c>
      <c r="F9" s="7">
        <f t="shared" ref="E9:L15" si="1">E9</f>
        <v>300</v>
      </c>
      <c r="G9" s="7">
        <f t="shared" ref="G9" si="2">F9</f>
        <v>300</v>
      </c>
      <c r="H9" s="7">
        <f t="shared" ref="H9" si="3">G9</f>
        <v>300</v>
      </c>
      <c r="I9" s="7">
        <f t="shared" ref="I9" si="4">H9</f>
        <v>300</v>
      </c>
      <c r="J9" s="7">
        <f t="shared" ref="J9" si="5">I9</f>
        <v>300</v>
      </c>
      <c r="K9" s="7">
        <f t="shared" ref="K9" si="6">J9</f>
        <v>300</v>
      </c>
      <c r="L9" s="7">
        <f t="shared" si="1"/>
        <v>300</v>
      </c>
    </row>
    <row r="10" spans="1:13" ht="15" hidden="1" customHeight="1" outlineLevel="1" x14ac:dyDescent="0.25">
      <c r="A10" s="2"/>
      <c r="B10" s="3" t="s">
        <v>1</v>
      </c>
      <c r="C10" s="18"/>
      <c r="D10" s="18"/>
      <c r="E10" s="18"/>
      <c r="F10" s="6"/>
      <c r="G10" s="6"/>
      <c r="H10" s="6"/>
      <c r="I10" s="6"/>
      <c r="J10" s="6"/>
      <c r="K10" s="6"/>
      <c r="L10" s="6"/>
      <c r="M10" s="9">
        <f>SUM(C10:L10)</f>
        <v>0</v>
      </c>
    </row>
    <row r="11" spans="1:13" ht="15" hidden="1" customHeight="1" outlineLevel="1" x14ac:dyDescent="0.25">
      <c r="A11" s="2"/>
      <c r="B11" s="3" t="s">
        <v>12</v>
      </c>
      <c r="C11" s="18">
        <f>33</f>
        <v>33</v>
      </c>
      <c r="D11" s="17">
        <f>C11</f>
        <v>33</v>
      </c>
      <c r="E11" s="17">
        <f t="shared" si="1"/>
        <v>33</v>
      </c>
      <c r="F11" s="7">
        <f t="shared" si="1"/>
        <v>33</v>
      </c>
      <c r="G11" s="7">
        <f t="shared" ref="G11" si="7">F11</f>
        <v>33</v>
      </c>
      <c r="H11" s="7">
        <f t="shared" ref="H11" si="8">G11</f>
        <v>33</v>
      </c>
      <c r="I11" s="7">
        <f t="shared" ref="I11" si="9">H11</f>
        <v>33</v>
      </c>
      <c r="J11" s="7">
        <f t="shared" ref="J11" si="10">I11</f>
        <v>33</v>
      </c>
      <c r="K11" s="7">
        <f t="shared" ref="K11" si="11">J11</f>
        <v>33</v>
      </c>
      <c r="L11" s="7">
        <f t="shared" si="1"/>
        <v>33</v>
      </c>
    </row>
    <row r="12" spans="1:13" ht="15" hidden="1" customHeight="1" outlineLevel="1" x14ac:dyDescent="0.25">
      <c r="A12" s="2"/>
      <c r="B12" s="3" t="s">
        <v>15</v>
      </c>
      <c r="C12" s="18"/>
      <c r="D12" s="18"/>
      <c r="E12" s="18"/>
      <c r="F12" s="6"/>
      <c r="G12" s="6"/>
      <c r="H12" s="6"/>
      <c r="I12" s="6"/>
      <c r="J12" s="6"/>
      <c r="K12" s="6"/>
      <c r="L12" s="6"/>
      <c r="M12" s="9">
        <f>SUM(C12:L12)</f>
        <v>0</v>
      </c>
    </row>
    <row r="13" spans="1:13" ht="15" hidden="1" customHeight="1" outlineLevel="1" x14ac:dyDescent="0.25">
      <c r="A13" s="2"/>
      <c r="B13" s="3" t="s">
        <v>13</v>
      </c>
      <c r="C13" s="18">
        <f>410*3</f>
        <v>1230</v>
      </c>
      <c r="D13" s="17">
        <f>C13</f>
        <v>1230</v>
      </c>
      <c r="E13" s="17">
        <f t="shared" si="1"/>
        <v>1230</v>
      </c>
      <c r="F13" s="7">
        <f t="shared" si="1"/>
        <v>1230</v>
      </c>
      <c r="G13" s="7">
        <f t="shared" ref="G13:G15" si="12">F13</f>
        <v>1230</v>
      </c>
      <c r="H13" s="7">
        <f t="shared" ref="H13:H15" si="13">G13</f>
        <v>1230</v>
      </c>
      <c r="I13" s="7">
        <f t="shared" ref="I13:I15" si="14">H13</f>
        <v>1230</v>
      </c>
      <c r="J13" s="7">
        <f t="shared" ref="J13:J15" si="15">I13</f>
        <v>1230</v>
      </c>
      <c r="K13" s="7">
        <f t="shared" ref="K13:K15" si="16">J13</f>
        <v>1230</v>
      </c>
      <c r="L13" s="7">
        <f t="shared" si="1"/>
        <v>1230</v>
      </c>
    </row>
    <row r="14" spans="1:13" ht="15" hidden="1" customHeight="1" outlineLevel="1" x14ac:dyDescent="0.25">
      <c r="A14" s="2"/>
      <c r="B14" s="3" t="s">
        <v>31</v>
      </c>
      <c r="C14" s="18">
        <v>17</v>
      </c>
      <c r="D14" s="17">
        <f>C14</f>
        <v>17</v>
      </c>
      <c r="E14" s="17">
        <f t="shared" si="1"/>
        <v>17</v>
      </c>
      <c r="F14" s="7">
        <f t="shared" si="1"/>
        <v>17</v>
      </c>
      <c r="G14" s="7">
        <f t="shared" si="12"/>
        <v>17</v>
      </c>
      <c r="H14" s="7">
        <f t="shared" si="13"/>
        <v>17</v>
      </c>
      <c r="I14" s="7">
        <f t="shared" si="14"/>
        <v>17</v>
      </c>
      <c r="J14" s="7">
        <f t="shared" si="15"/>
        <v>17</v>
      </c>
      <c r="K14" s="7">
        <f t="shared" si="16"/>
        <v>17</v>
      </c>
      <c r="L14" s="7">
        <f t="shared" si="1"/>
        <v>17</v>
      </c>
    </row>
    <row r="15" spans="1:13" ht="15" hidden="1" customHeight="1" outlineLevel="1" x14ac:dyDescent="0.25">
      <c r="A15" s="2"/>
      <c r="B15" s="3" t="s">
        <v>14</v>
      </c>
      <c r="C15" s="18">
        <f>20*3.5</f>
        <v>70</v>
      </c>
      <c r="D15" s="17">
        <f>C15</f>
        <v>70</v>
      </c>
      <c r="E15" s="17">
        <f t="shared" si="1"/>
        <v>70</v>
      </c>
      <c r="F15" s="7">
        <f t="shared" si="1"/>
        <v>70</v>
      </c>
      <c r="G15" s="7">
        <f t="shared" si="12"/>
        <v>70</v>
      </c>
      <c r="H15" s="7">
        <f t="shared" si="13"/>
        <v>70</v>
      </c>
      <c r="I15" s="7">
        <f t="shared" si="14"/>
        <v>70</v>
      </c>
      <c r="J15" s="7">
        <f t="shared" si="15"/>
        <v>70</v>
      </c>
      <c r="K15" s="7">
        <f t="shared" si="16"/>
        <v>70</v>
      </c>
      <c r="L15" s="7">
        <f t="shared" si="1"/>
        <v>70</v>
      </c>
    </row>
    <row r="16" spans="1:13" ht="15" hidden="1" customHeight="1" x14ac:dyDescent="0.25">
      <c r="A16" s="2"/>
      <c r="G16" s="22"/>
      <c r="H16" s="22"/>
      <c r="I16" s="22"/>
      <c r="J16" s="22"/>
      <c r="K16" s="22"/>
    </row>
    <row r="17" spans="1:13" x14ac:dyDescent="0.25">
      <c r="A17" s="2">
        <v>1</v>
      </c>
      <c r="B17" s="2" t="s">
        <v>0</v>
      </c>
      <c r="G17" s="22"/>
      <c r="H17" s="22"/>
      <c r="I17" s="14">
        <v>0.8</v>
      </c>
      <c r="J17" s="14">
        <v>0.2</v>
      </c>
      <c r="K17" s="14">
        <v>0</v>
      </c>
    </row>
    <row r="18" spans="1:13" outlineLevel="1" x14ac:dyDescent="0.25">
      <c r="A18" s="2"/>
      <c r="G18" s="22"/>
      <c r="H18" s="22"/>
      <c r="I18" s="22"/>
      <c r="J18" s="22"/>
      <c r="K18" s="22"/>
    </row>
    <row r="19" spans="1:13" outlineLevel="1" x14ac:dyDescent="0.25">
      <c r="A19" s="2"/>
      <c r="B19" s="3" t="s">
        <v>10</v>
      </c>
      <c r="C19" s="18"/>
      <c r="D19" s="18"/>
      <c r="E19" s="18"/>
      <c r="F19" s="6">
        <f>7000*F$7</f>
        <v>0</v>
      </c>
      <c r="G19" s="6">
        <v>1000</v>
      </c>
      <c r="H19" s="6">
        <v>2400</v>
      </c>
      <c r="I19" s="6">
        <v>3000</v>
      </c>
      <c r="J19" s="6">
        <v>2600</v>
      </c>
      <c r="K19" s="6">
        <v>1000</v>
      </c>
      <c r="L19" s="6"/>
      <c r="M19" s="9">
        <f>SUM(C19:L19)</f>
        <v>10000</v>
      </c>
    </row>
    <row r="20" spans="1:13" outlineLevel="1" x14ac:dyDescent="0.25">
      <c r="A20" s="2"/>
      <c r="B20" s="3" t="s">
        <v>11</v>
      </c>
      <c r="C20" s="19">
        <f>C9</f>
        <v>300</v>
      </c>
      <c r="D20" s="17">
        <f>C20</f>
        <v>300</v>
      </c>
      <c r="E20" s="17">
        <f t="shared" ref="E20:L20" si="17">D20</f>
        <v>300</v>
      </c>
      <c r="F20" s="7">
        <f t="shared" si="17"/>
        <v>300</v>
      </c>
      <c r="G20" s="7">
        <f t="shared" ref="G20" si="18">F20</f>
        <v>300</v>
      </c>
      <c r="H20" s="7">
        <f t="shared" ref="H20" si="19">G20</f>
        <v>300</v>
      </c>
      <c r="I20" s="7">
        <f t="shared" ref="I20" si="20">H20</f>
        <v>300</v>
      </c>
      <c r="J20" s="7">
        <f t="shared" ref="J20" si="21">I20</f>
        <v>300</v>
      </c>
      <c r="K20" s="7">
        <f t="shared" ref="K20" si="22">J20</f>
        <v>300</v>
      </c>
      <c r="L20" s="7">
        <f t="shared" si="17"/>
        <v>300</v>
      </c>
    </row>
    <row r="21" spans="1:13" outlineLevel="1" x14ac:dyDescent="0.25">
      <c r="A21" s="2"/>
      <c r="B21" s="3" t="s">
        <v>1</v>
      </c>
      <c r="C21" s="18"/>
      <c r="D21" s="18"/>
      <c r="E21" s="18"/>
      <c r="F21" s="6"/>
      <c r="G21" s="6">
        <v>1000</v>
      </c>
      <c r="H21" s="6">
        <v>1000</v>
      </c>
      <c r="I21" s="6">
        <v>1000</v>
      </c>
      <c r="J21" s="6">
        <v>1000</v>
      </c>
      <c r="K21" s="6">
        <v>1000</v>
      </c>
      <c r="L21" s="6"/>
      <c r="M21" s="9">
        <f>SUM(C21:L21)</f>
        <v>5000</v>
      </c>
    </row>
    <row r="22" spans="1:13" outlineLevel="1" x14ac:dyDescent="0.25">
      <c r="A22" s="2"/>
      <c r="B22" s="3" t="s">
        <v>12</v>
      </c>
      <c r="C22" s="19">
        <f>C11</f>
        <v>33</v>
      </c>
      <c r="D22" s="17">
        <f>C22</f>
        <v>33</v>
      </c>
      <c r="E22" s="17">
        <f t="shared" ref="E22:L22" si="23">D22</f>
        <v>33</v>
      </c>
      <c r="F22" s="7">
        <f t="shared" si="23"/>
        <v>33</v>
      </c>
      <c r="G22" s="7">
        <f t="shared" ref="G22" si="24">F22</f>
        <v>33</v>
      </c>
      <c r="H22" s="7">
        <f t="shared" ref="H22" si="25">G22</f>
        <v>33</v>
      </c>
      <c r="I22" s="7">
        <f t="shared" ref="I22" si="26">H22</f>
        <v>33</v>
      </c>
      <c r="J22" s="7">
        <f t="shared" ref="J22" si="27">I22</f>
        <v>33</v>
      </c>
      <c r="K22" s="7">
        <f t="shared" ref="K22" si="28">J22</f>
        <v>33</v>
      </c>
      <c r="L22" s="7">
        <f t="shared" si="23"/>
        <v>33</v>
      </c>
    </row>
    <row r="23" spans="1:13" outlineLevel="1" x14ac:dyDescent="0.25">
      <c r="A23" s="2"/>
      <c r="B23" s="3" t="s">
        <v>15</v>
      </c>
      <c r="C23" s="18"/>
      <c r="D23" s="18">
        <v>0</v>
      </c>
      <c r="E23" s="18"/>
      <c r="F23" s="6"/>
      <c r="G23" s="6"/>
      <c r="H23" s="6"/>
      <c r="I23" s="6">
        <f>115*I$17</f>
        <v>92</v>
      </c>
      <c r="J23" s="6">
        <f>115*J$17</f>
        <v>23</v>
      </c>
      <c r="K23" s="6">
        <f>115*K$17</f>
        <v>0</v>
      </c>
      <c r="L23" s="6"/>
      <c r="M23" s="9">
        <f>SUM(C23:L23)</f>
        <v>115</v>
      </c>
    </row>
    <row r="24" spans="1:13" outlineLevel="1" x14ac:dyDescent="0.25">
      <c r="A24" s="2"/>
      <c r="B24" s="3" t="s">
        <v>13</v>
      </c>
      <c r="C24" s="19">
        <f>C13</f>
        <v>1230</v>
      </c>
      <c r="D24" s="17">
        <f>C24</f>
        <v>1230</v>
      </c>
      <c r="E24" s="17">
        <f t="shared" ref="E24:L24" si="29">D24</f>
        <v>1230</v>
      </c>
      <c r="F24" s="7">
        <f t="shared" si="29"/>
        <v>1230</v>
      </c>
      <c r="G24" s="7">
        <f t="shared" ref="G24:G26" si="30">F24</f>
        <v>1230</v>
      </c>
      <c r="H24" s="7">
        <f t="shared" ref="H24:H26" si="31">G24</f>
        <v>1230</v>
      </c>
      <c r="I24" s="7">
        <f t="shared" ref="I24:I26" si="32">H24</f>
        <v>1230</v>
      </c>
      <c r="J24" s="7">
        <f t="shared" ref="J24:J26" si="33">I24</f>
        <v>1230</v>
      </c>
      <c r="K24" s="7">
        <f t="shared" ref="K24:K26" si="34">J24</f>
        <v>1230</v>
      </c>
      <c r="L24" s="7">
        <f t="shared" si="29"/>
        <v>1230</v>
      </c>
    </row>
    <row r="25" spans="1:13" outlineLevel="1" x14ac:dyDescent="0.25">
      <c r="A25" s="2"/>
      <c r="B25" s="3" t="s">
        <v>31</v>
      </c>
      <c r="C25" s="19">
        <f>C14</f>
        <v>17</v>
      </c>
      <c r="D25" s="17">
        <f>C25</f>
        <v>17</v>
      </c>
      <c r="E25" s="17">
        <f t="shared" ref="E25:L25" si="35">D25</f>
        <v>17</v>
      </c>
      <c r="F25" s="7">
        <f t="shared" si="35"/>
        <v>17</v>
      </c>
      <c r="G25" s="7">
        <f t="shared" si="30"/>
        <v>17</v>
      </c>
      <c r="H25" s="7">
        <f t="shared" si="31"/>
        <v>17</v>
      </c>
      <c r="I25" s="7">
        <f t="shared" si="32"/>
        <v>17</v>
      </c>
      <c r="J25" s="7">
        <f t="shared" si="33"/>
        <v>17</v>
      </c>
      <c r="K25" s="7">
        <f t="shared" si="34"/>
        <v>17</v>
      </c>
      <c r="L25" s="7">
        <f t="shared" si="35"/>
        <v>17</v>
      </c>
    </row>
    <row r="26" spans="1:13" outlineLevel="1" x14ac:dyDescent="0.25">
      <c r="A26" s="2"/>
      <c r="B26" s="3" t="s">
        <v>14</v>
      </c>
      <c r="C26" s="19">
        <f>C15</f>
        <v>70</v>
      </c>
      <c r="D26" s="17">
        <f>C26</f>
        <v>70</v>
      </c>
      <c r="E26" s="17">
        <f t="shared" ref="E26:L26" si="36">D26</f>
        <v>70</v>
      </c>
      <c r="F26" s="7">
        <f t="shared" si="36"/>
        <v>70</v>
      </c>
      <c r="G26" s="7">
        <f t="shared" si="30"/>
        <v>70</v>
      </c>
      <c r="H26" s="7">
        <f t="shared" si="31"/>
        <v>70</v>
      </c>
      <c r="I26" s="7">
        <f t="shared" si="32"/>
        <v>70</v>
      </c>
      <c r="J26" s="7">
        <f t="shared" si="33"/>
        <v>70</v>
      </c>
      <c r="K26" s="7">
        <f t="shared" si="34"/>
        <v>70</v>
      </c>
      <c r="L26" s="7">
        <f t="shared" si="36"/>
        <v>70</v>
      </c>
    </row>
    <row r="27" spans="1:13" x14ac:dyDescent="0.25">
      <c r="A27" s="2"/>
    </row>
    <row r="28" spans="1:13" x14ac:dyDescent="0.25">
      <c r="A28" s="2">
        <f>A17+1</f>
        <v>2</v>
      </c>
      <c r="B28" s="2" t="s">
        <v>16</v>
      </c>
    </row>
    <row r="29" spans="1:13" outlineLevel="1" x14ac:dyDescent="0.25">
      <c r="A29" s="2"/>
    </row>
    <row r="30" spans="1:13" outlineLevel="1" x14ac:dyDescent="0.25">
      <c r="A30" s="2"/>
      <c r="B30" s="3" t="s">
        <v>10</v>
      </c>
      <c r="C30" s="18"/>
      <c r="D30" s="18"/>
      <c r="E30" s="18"/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/>
      <c r="M30" s="9">
        <f>SUM(C30:L30)</f>
        <v>0</v>
      </c>
    </row>
    <row r="31" spans="1:13" outlineLevel="1" x14ac:dyDescent="0.25">
      <c r="A31" s="2"/>
      <c r="B31" s="3" t="s">
        <v>11</v>
      </c>
      <c r="C31" s="19">
        <f>C20</f>
        <v>300</v>
      </c>
      <c r="D31" s="17">
        <f>C31</f>
        <v>300</v>
      </c>
      <c r="E31" s="17">
        <f t="shared" ref="E31" si="37">D31</f>
        <v>300</v>
      </c>
      <c r="F31" s="7">
        <f t="shared" ref="F31:L31" si="38">E31</f>
        <v>300</v>
      </c>
      <c r="G31" s="7">
        <f t="shared" ref="G31" si="39">F31</f>
        <v>300</v>
      </c>
      <c r="H31" s="7">
        <f t="shared" ref="H31" si="40">G31</f>
        <v>300</v>
      </c>
      <c r="I31" s="7">
        <f t="shared" ref="I31" si="41">H31</f>
        <v>300</v>
      </c>
      <c r="J31" s="7">
        <f t="shared" ref="J31" si="42">I31</f>
        <v>300</v>
      </c>
      <c r="K31" s="7">
        <f t="shared" ref="K31" si="43">J31</f>
        <v>300</v>
      </c>
      <c r="L31" s="7">
        <f t="shared" si="38"/>
        <v>300</v>
      </c>
    </row>
    <row r="32" spans="1:13" outlineLevel="1" x14ac:dyDescent="0.25">
      <c r="A32" s="2"/>
      <c r="B32" s="3" t="s">
        <v>1</v>
      </c>
      <c r="C32" s="18"/>
      <c r="D32" s="18"/>
      <c r="E32" s="18"/>
      <c r="F32" s="6"/>
      <c r="G32" s="6"/>
      <c r="H32" s="6"/>
      <c r="I32" s="6"/>
      <c r="J32" s="6"/>
      <c r="K32" s="6"/>
      <c r="L32" s="6"/>
      <c r="M32" s="9">
        <f>SUM(C32:L32)</f>
        <v>0</v>
      </c>
    </row>
    <row r="33" spans="1:13" outlineLevel="1" x14ac:dyDescent="0.25">
      <c r="A33" s="2"/>
      <c r="B33" s="3" t="s">
        <v>12</v>
      </c>
      <c r="C33" s="19">
        <f>C22</f>
        <v>33</v>
      </c>
      <c r="D33" s="17">
        <f>C33</f>
        <v>33</v>
      </c>
      <c r="E33" s="17">
        <f t="shared" ref="E33" si="44">D33</f>
        <v>33</v>
      </c>
      <c r="F33" s="7">
        <f t="shared" ref="F33:L33" si="45">E33</f>
        <v>33</v>
      </c>
      <c r="G33" s="7">
        <f t="shared" ref="G33" si="46">F33</f>
        <v>33</v>
      </c>
      <c r="H33" s="7">
        <f t="shared" ref="H33" si="47">G33</f>
        <v>33</v>
      </c>
      <c r="I33" s="7">
        <f t="shared" ref="I33" si="48">H33</f>
        <v>33</v>
      </c>
      <c r="J33" s="7">
        <f t="shared" ref="J33" si="49">I33</f>
        <v>33</v>
      </c>
      <c r="K33" s="7">
        <f t="shared" ref="K33" si="50">J33</f>
        <v>33</v>
      </c>
      <c r="L33" s="7">
        <f t="shared" si="45"/>
        <v>33</v>
      </c>
    </row>
    <row r="34" spans="1:13" outlineLevel="1" x14ac:dyDescent="0.25">
      <c r="A34" s="2"/>
      <c r="B34" s="3" t="s">
        <v>15</v>
      </c>
      <c r="C34" s="18"/>
      <c r="D34" s="18"/>
      <c r="E34" s="18"/>
      <c r="F34" s="6"/>
      <c r="G34" s="6"/>
      <c r="H34" s="6"/>
      <c r="I34" s="6">
        <v>0</v>
      </c>
      <c r="J34" s="6">
        <v>0</v>
      </c>
      <c r="K34" s="6">
        <v>0</v>
      </c>
      <c r="L34" s="6"/>
      <c r="M34" s="9">
        <f>SUM(C34:L34)</f>
        <v>0</v>
      </c>
    </row>
    <row r="35" spans="1:13" outlineLevel="1" x14ac:dyDescent="0.25">
      <c r="A35" s="2"/>
      <c r="B35" s="3" t="s">
        <v>13</v>
      </c>
      <c r="C35" s="19">
        <f>C24</f>
        <v>1230</v>
      </c>
      <c r="D35" s="17">
        <f>C35</f>
        <v>1230</v>
      </c>
      <c r="E35" s="17">
        <f t="shared" ref="E35:E37" si="51">D35</f>
        <v>1230</v>
      </c>
      <c r="F35" s="7">
        <f t="shared" ref="F35:L35" si="52">E35</f>
        <v>1230</v>
      </c>
      <c r="G35" s="7">
        <f t="shared" ref="G35:G37" si="53">F35</f>
        <v>1230</v>
      </c>
      <c r="H35" s="7">
        <f t="shared" ref="H35:H37" si="54">G35</f>
        <v>1230</v>
      </c>
      <c r="I35" s="7">
        <f t="shared" ref="I35:I37" si="55">H35</f>
        <v>1230</v>
      </c>
      <c r="J35" s="7">
        <f t="shared" ref="J35:J37" si="56">I35</f>
        <v>1230</v>
      </c>
      <c r="K35" s="7">
        <f t="shared" ref="K35:K37" si="57">J35</f>
        <v>1230</v>
      </c>
      <c r="L35" s="7">
        <f t="shared" si="52"/>
        <v>1230</v>
      </c>
    </row>
    <row r="36" spans="1:13" outlineLevel="1" x14ac:dyDescent="0.25">
      <c r="A36" s="2"/>
      <c r="B36" s="3" t="s">
        <v>31</v>
      </c>
      <c r="C36" s="19">
        <f>C25</f>
        <v>17</v>
      </c>
      <c r="D36" s="17">
        <f>C36</f>
        <v>17</v>
      </c>
      <c r="E36" s="17">
        <f t="shared" si="51"/>
        <v>17</v>
      </c>
      <c r="F36" s="7">
        <f t="shared" ref="F36:L36" si="58">E36</f>
        <v>17</v>
      </c>
      <c r="G36" s="7">
        <f t="shared" si="53"/>
        <v>17</v>
      </c>
      <c r="H36" s="7">
        <f t="shared" si="54"/>
        <v>17</v>
      </c>
      <c r="I36" s="7">
        <f t="shared" si="55"/>
        <v>17</v>
      </c>
      <c r="J36" s="7">
        <f t="shared" si="56"/>
        <v>17</v>
      </c>
      <c r="K36" s="7">
        <f t="shared" si="57"/>
        <v>17</v>
      </c>
      <c r="L36" s="7">
        <f t="shared" si="58"/>
        <v>17</v>
      </c>
    </row>
    <row r="37" spans="1:13" outlineLevel="1" x14ac:dyDescent="0.25">
      <c r="A37" s="2"/>
      <c r="B37" s="3" t="s">
        <v>14</v>
      </c>
      <c r="C37" s="19">
        <f>C26</f>
        <v>70</v>
      </c>
      <c r="D37" s="17">
        <f>C37</f>
        <v>70</v>
      </c>
      <c r="E37" s="17">
        <f t="shared" si="51"/>
        <v>70</v>
      </c>
      <c r="F37" s="7">
        <f t="shared" ref="F37:L37" si="59">E37</f>
        <v>70</v>
      </c>
      <c r="G37" s="7">
        <f t="shared" si="53"/>
        <v>70</v>
      </c>
      <c r="H37" s="7">
        <f t="shared" si="54"/>
        <v>70</v>
      </c>
      <c r="I37" s="7">
        <f t="shared" si="55"/>
        <v>70</v>
      </c>
      <c r="J37" s="7">
        <f t="shared" si="56"/>
        <v>70</v>
      </c>
      <c r="K37" s="7">
        <f t="shared" si="57"/>
        <v>70</v>
      </c>
      <c r="L37" s="7">
        <f t="shared" si="59"/>
        <v>70</v>
      </c>
    </row>
    <row r="38" spans="1:13" x14ac:dyDescent="0.25">
      <c r="A38" s="2"/>
    </row>
    <row r="39" spans="1:13" x14ac:dyDescent="0.25">
      <c r="A39" s="2">
        <f>A28+1</f>
        <v>3</v>
      </c>
      <c r="B39" s="2" t="s">
        <v>17</v>
      </c>
    </row>
    <row r="40" spans="1:13" outlineLevel="1" x14ac:dyDescent="0.25">
      <c r="A40" s="2"/>
    </row>
    <row r="41" spans="1:13" outlineLevel="1" x14ac:dyDescent="0.25">
      <c r="A41" s="2"/>
      <c r="B41" s="3" t="s">
        <v>10</v>
      </c>
      <c r="C41" s="18"/>
      <c r="D41" s="18"/>
      <c r="E41" s="18"/>
      <c r="F41" s="6">
        <f>5796*F$7</f>
        <v>0</v>
      </c>
      <c r="G41" s="6">
        <f>5796*G$7</f>
        <v>579.6</v>
      </c>
      <c r="H41" s="6">
        <v>1659</v>
      </c>
      <c r="I41" s="6">
        <f>5796*I$7</f>
        <v>1738.8</v>
      </c>
      <c r="J41" s="6">
        <f>5796*J$7</f>
        <v>1738.8</v>
      </c>
      <c r="K41" s="6">
        <f>5796*K$7</f>
        <v>579.6</v>
      </c>
      <c r="L41" s="6"/>
      <c r="M41" s="9">
        <f>SUM(C41:L41)</f>
        <v>6295.8</v>
      </c>
    </row>
    <row r="42" spans="1:13" outlineLevel="1" x14ac:dyDescent="0.25">
      <c r="A42" s="2"/>
      <c r="B42" s="3" t="s">
        <v>11</v>
      </c>
      <c r="C42" s="19">
        <f>C31</f>
        <v>300</v>
      </c>
      <c r="D42" s="17">
        <f>C42</f>
        <v>300</v>
      </c>
      <c r="E42" s="17">
        <f t="shared" ref="E42" si="60">D42</f>
        <v>300</v>
      </c>
      <c r="F42" s="7">
        <f t="shared" ref="F42:L42" si="61">E42</f>
        <v>300</v>
      </c>
      <c r="G42" s="7">
        <f t="shared" ref="G42" si="62">F42</f>
        <v>300</v>
      </c>
      <c r="H42" s="7">
        <f t="shared" ref="H42" si="63">G42</f>
        <v>300</v>
      </c>
      <c r="I42" s="7">
        <f t="shared" ref="I42" si="64">H42</f>
        <v>300</v>
      </c>
      <c r="J42" s="7">
        <f t="shared" ref="J42" si="65">I42</f>
        <v>300</v>
      </c>
      <c r="K42" s="7">
        <f t="shared" ref="K42" si="66">J42</f>
        <v>300</v>
      </c>
      <c r="L42" s="7">
        <f t="shared" si="61"/>
        <v>300</v>
      </c>
    </row>
    <row r="43" spans="1:13" outlineLevel="1" x14ac:dyDescent="0.25">
      <c r="A43" s="2"/>
      <c r="B43" s="3" t="s">
        <v>1</v>
      </c>
      <c r="C43" s="18"/>
      <c r="D43" s="18"/>
      <c r="E43" s="18"/>
      <c r="F43" s="6"/>
      <c r="G43" s="6"/>
      <c r="H43" s="6"/>
      <c r="I43" s="6"/>
      <c r="J43" s="6"/>
      <c r="K43" s="6"/>
      <c r="L43" s="6"/>
      <c r="M43" s="9">
        <f>SUM(C43:L43)</f>
        <v>0</v>
      </c>
    </row>
    <row r="44" spans="1:13" outlineLevel="1" x14ac:dyDescent="0.25">
      <c r="A44" s="2"/>
      <c r="B44" s="3" t="s">
        <v>12</v>
      </c>
      <c r="C44" s="19">
        <f>C33</f>
        <v>33</v>
      </c>
      <c r="D44" s="17">
        <f>C44</f>
        <v>33</v>
      </c>
      <c r="E44" s="17">
        <f t="shared" ref="E44" si="67">D44</f>
        <v>33</v>
      </c>
      <c r="F44" s="7">
        <f t="shared" ref="F44:L44" si="68">E44</f>
        <v>33</v>
      </c>
      <c r="G44" s="7">
        <f t="shared" ref="G44" si="69">F44</f>
        <v>33</v>
      </c>
      <c r="H44" s="7">
        <f t="shared" ref="H44" si="70">G44</f>
        <v>33</v>
      </c>
      <c r="I44" s="7">
        <f t="shared" ref="I44" si="71">H44</f>
        <v>33</v>
      </c>
      <c r="J44" s="7">
        <f t="shared" ref="J44" si="72">I44</f>
        <v>33</v>
      </c>
      <c r="K44" s="7">
        <f t="shared" ref="K44" si="73">J44</f>
        <v>33</v>
      </c>
      <c r="L44" s="7">
        <f t="shared" si="68"/>
        <v>33</v>
      </c>
    </row>
    <row r="45" spans="1:13" outlineLevel="1" x14ac:dyDescent="0.25">
      <c r="A45" s="2"/>
      <c r="B45" s="3" t="s">
        <v>15</v>
      </c>
      <c r="C45" s="18"/>
      <c r="D45" s="18"/>
      <c r="E45" s="18"/>
      <c r="F45" s="6"/>
      <c r="G45" s="6"/>
      <c r="H45" s="6"/>
      <c r="I45" s="6">
        <f>90*I$17</f>
        <v>72</v>
      </c>
      <c r="J45" s="6">
        <f>90*J$17</f>
        <v>18</v>
      </c>
      <c r="K45" s="6">
        <f>90*K$17</f>
        <v>0</v>
      </c>
      <c r="L45" s="6"/>
      <c r="M45" s="9">
        <f>SUM(C45:L45)</f>
        <v>90</v>
      </c>
    </row>
    <row r="46" spans="1:13" outlineLevel="1" x14ac:dyDescent="0.25">
      <c r="A46" s="2"/>
      <c r="B46" s="3" t="s">
        <v>13</v>
      </c>
      <c r="C46" s="19">
        <f>C35</f>
        <v>1230</v>
      </c>
      <c r="D46" s="17">
        <f>C46</f>
        <v>1230</v>
      </c>
      <c r="E46" s="17">
        <f t="shared" ref="E46:E48" si="74">D46</f>
        <v>1230</v>
      </c>
      <c r="F46" s="7">
        <f t="shared" ref="F46:L46" si="75">E46</f>
        <v>1230</v>
      </c>
      <c r="G46" s="7">
        <f t="shared" ref="G46:G48" si="76">F46</f>
        <v>1230</v>
      </c>
      <c r="H46" s="7">
        <f t="shared" ref="H46:H48" si="77">G46</f>
        <v>1230</v>
      </c>
      <c r="I46" s="7">
        <f t="shared" ref="I46:I48" si="78">H46</f>
        <v>1230</v>
      </c>
      <c r="J46" s="7">
        <f t="shared" ref="J46:J48" si="79">I46</f>
        <v>1230</v>
      </c>
      <c r="K46" s="7">
        <f t="shared" ref="K46:K48" si="80">J46</f>
        <v>1230</v>
      </c>
      <c r="L46" s="7">
        <f t="shared" si="75"/>
        <v>1230</v>
      </c>
    </row>
    <row r="47" spans="1:13" outlineLevel="1" x14ac:dyDescent="0.25">
      <c r="A47" s="2"/>
      <c r="B47" s="3" t="s">
        <v>31</v>
      </c>
      <c r="C47" s="19">
        <f>C36</f>
        <v>17</v>
      </c>
      <c r="D47" s="17">
        <f>C47</f>
        <v>17</v>
      </c>
      <c r="E47" s="17">
        <f t="shared" si="74"/>
        <v>17</v>
      </c>
      <c r="F47" s="7">
        <f t="shared" ref="F47:L47" si="81">E47</f>
        <v>17</v>
      </c>
      <c r="G47" s="7">
        <f t="shared" si="76"/>
        <v>17</v>
      </c>
      <c r="H47" s="7">
        <f t="shared" si="77"/>
        <v>17</v>
      </c>
      <c r="I47" s="7">
        <f t="shared" si="78"/>
        <v>17</v>
      </c>
      <c r="J47" s="7">
        <f t="shared" si="79"/>
        <v>17</v>
      </c>
      <c r="K47" s="7">
        <f t="shared" si="80"/>
        <v>17</v>
      </c>
      <c r="L47" s="7">
        <f t="shared" si="81"/>
        <v>17</v>
      </c>
    </row>
    <row r="48" spans="1:13" outlineLevel="1" x14ac:dyDescent="0.25">
      <c r="A48" s="2"/>
      <c r="B48" s="3" t="s">
        <v>14</v>
      </c>
      <c r="C48" s="19">
        <f>C37</f>
        <v>70</v>
      </c>
      <c r="D48" s="17">
        <f>C48</f>
        <v>70</v>
      </c>
      <c r="E48" s="17">
        <f t="shared" si="74"/>
        <v>70</v>
      </c>
      <c r="F48" s="7">
        <f t="shared" ref="F48:L48" si="82">E48</f>
        <v>70</v>
      </c>
      <c r="G48" s="7">
        <f t="shared" si="76"/>
        <v>70</v>
      </c>
      <c r="H48" s="7">
        <f t="shared" si="77"/>
        <v>70</v>
      </c>
      <c r="I48" s="7">
        <f t="shared" si="78"/>
        <v>70</v>
      </c>
      <c r="J48" s="7">
        <f t="shared" si="79"/>
        <v>70</v>
      </c>
      <c r="K48" s="7">
        <f t="shared" si="80"/>
        <v>70</v>
      </c>
      <c r="L48" s="7">
        <f t="shared" si="82"/>
        <v>70</v>
      </c>
    </row>
    <row r="49" spans="1:13" x14ac:dyDescent="0.25">
      <c r="A49" s="2"/>
    </row>
    <row r="50" spans="1:13" x14ac:dyDescent="0.25">
      <c r="A50" s="2">
        <f>A39+1</f>
        <v>4</v>
      </c>
      <c r="B50" s="2" t="s">
        <v>18</v>
      </c>
    </row>
    <row r="51" spans="1:13" outlineLevel="1" x14ac:dyDescent="0.25">
      <c r="A51" s="2"/>
    </row>
    <row r="52" spans="1:13" outlineLevel="1" x14ac:dyDescent="0.25">
      <c r="A52" s="2"/>
      <c r="B52" s="3" t="s">
        <v>10</v>
      </c>
      <c r="C52" s="18"/>
      <c r="D52" s="18"/>
      <c r="E52" s="18"/>
      <c r="F52" s="6">
        <f>3000*F$7</f>
        <v>0</v>
      </c>
      <c r="G52" s="6">
        <v>1000</v>
      </c>
      <c r="H52" s="6">
        <v>1800</v>
      </c>
      <c r="I52" s="6">
        <v>2200</v>
      </c>
      <c r="J52" s="6">
        <v>2100</v>
      </c>
      <c r="K52" s="6">
        <v>900</v>
      </c>
      <c r="L52" s="6"/>
      <c r="M52" s="9">
        <f>SUM(C52:L52)</f>
        <v>8000</v>
      </c>
    </row>
    <row r="53" spans="1:13" outlineLevel="1" x14ac:dyDescent="0.25">
      <c r="A53" s="2"/>
      <c r="B53" s="3" t="s">
        <v>11</v>
      </c>
      <c r="C53" s="19">
        <f>C42</f>
        <v>300</v>
      </c>
      <c r="D53" s="17">
        <f>C53</f>
        <v>300</v>
      </c>
      <c r="E53" s="17">
        <f t="shared" ref="E53" si="83">D53</f>
        <v>300</v>
      </c>
      <c r="F53" s="7">
        <f t="shared" ref="F53:L53" si="84">E53</f>
        <v>300</v>
      </c>
      <c r="G53" s="7">
        <f t="shared" ref="G53" si="85">F53</f>
        <v>300</v>
      </c>
      <c r="H53" s="7">
        <f t="shared" ref="H53" si="86">G53</f>
        <v>300</v>
      </c>
      <c r="I53" s="7">
        <f t="shared" ref="I53" si="87">H53</f>
        <v>300</v>
      </c>
      <c r="J53" s="7">
        <f t="shared" ref="J53" si="88">I53</f>
        <v>300</v>
      </c>
      <c r="K53" s="7">
        <f t="shared" ref="K53" si="89">J53</f>
        <v>300</v>
      </c>
      <c r="L53" s="7">
        <f t="shared" si="84"/>
        <v>300</v>
      </c>
    </row>
    <row r="54" spans="1:13" outlineLevel="1" x14ac:dyDescent="0.25">
      <c r="A54" s="2"/>
      <c r="B54" s="3" t="s">
        <v>1</v>
      </c>
      <c r="C54" s="18"/>
      <c r="D54" s="18"/>
      <c r="E54" s="18"/>
      <c r="F54" s="6"/>
      <c r="G54" s="6">
        <v>4000</v>
      </c>
      <c r="H54" s="6">
        <v>4000</v>
      </c>
      <c r="I54" s="6">
        <v>4000</v>
      </c>
      <c r="J54" s="6">
        <v>4000</v>
      </c>
      <c r="K54" s="6">
        <v>4000</v>
      </c>
      <c r="L54" s="6"/>
      <c r="M54" s="9">
        <f>SUM(C54:L54)</f>
        <v>20000</v>
      </c>
    </row>
    <row r="55" spans="1:13" outlineLevel="1" x14ac:dyDescent="0.25">
      <c r="A55" s="2"/>
      <c r="B55" s="3" t="s">
        <v>12</v>
      </c>
      <c r="C55" s="19">
        <f>C44</f>
        <v>33</v>
      </c>
      <c r="D55" s="17">
        <f>C55</f>
        <v>33</v>
      </c>
      <c r="E55" s="17">
        <f t="shared" ref="E55" si="90">D55</f>
        <v>33</v>
      </c>
      <c r="F55" s="7">
        <f t="shared" ref="F55:L55" si="91">E55</f>
        <v>33</v>
      </c>
      <c r="G55" s="7">
        <f t="shared" ref="G55" si="92">F55</f>
        <v>33</v>
      </c>
      <c r="H55" s="7">
        <f t="shared" ref="H55" si="93">G55</f>
        <v>33</v>
      </c>
      <c r="I55" s="7">
        <f t="shared" ref="I55" si="94">H55</f>
        <v>33</v>
      </c>
      <c r="J55" s="7">
        <f t="shared" ref="J55" si="95">I55</f>
        <v>33</v>
      </c>
      <c r="K55" s="7">
        <f t="shared" ref="K55" si="96">J55</f>
        <v>33</v>
      </c>
      <c r="L55" s="7">
        <f t="shared" si="91"/>
        <v>33</v>
      </c>
    </row>
    <row r="56" spans="1:13" outlineLevel="1" x14ac:dyDescent="0.25">
      <c r="A56" s="2"/>
      <c r="B56" s="3" t="s">
        <v>15</v>
      </c>
      <c r="C56" s="18"/>
      <c r="D56" s="18"/>
      <c r="E56" s="18"/>
      <c r="F56" s="6"/>
      <c r="G56" s="6"/>
      <c r="H56" s="6"/>
      <c r="I56" s="6">
        <f>105*I$17</f>
        <v>84</v>
      </c>
      <c r="J56" s="6">
        <f>105*J$17</f>
        <v>21</v>
      </c>
      <c r="K56" s="6">
        <f>105*K$17</f>
        <v>0</v>
      </c>
      <c r="L56" s="6"/>
      <c r="M56" s="9">
        <f>SUM(C56:L56)</f>
        <v>105</v>
      </c>
    </row>
    <row r="57" spans="1:13" outlineLevel="1" x14ac:dyDescent="0.25">
      <c r="A57" s="2"/>
      <c r="B57" s="3" t="s">
        <v>13</v>
      </c>
      <c r="C57" s="19">
        <f>C46</f>
        <v>1230</v>
      </c>
      <c r="D57" s="17">
        <f>C57</f>
        <v>1230</v>
      </c>
      <c r="E57" s="17">
        <f t="shared" ref="E57:E59" si="97">D57</f>
        <v>1230</v>
      </c>
      <c r="F57" s="7">
        <f t="shared" ref="F57:L57" si="98">E57</f>
        <v>1230</v>
      </c>
      <c r="G57" s="7">
        <f t="shared" ref="G57:G59" si="99">F57</f>
        <v>1230</v>
      </c>
      <c r="H57" s="7">
        <f t="shared" ref="H57:H59" si="100">G57</f>
        <v>1230</v>
      </c>
      <c r="I57" s="7">
        <f t="shared" ref="I57:I59" si="101">H57</f>
        <v>1230</v>
      </c>
      <c r="J57" s="7">
        <f t="shared" ref="J57:J59" si="102">I57</f>
        <v>1230</v>
      </c>
      <c r="K57" s="7">
        <f t="shared" ref="K57:K59" si="103">J57</f>
        <v>1230</v>
      </c>
      <c r="L57" s="7">
        <f t="shared" si="98"/>
        <v>1230</v>
      </c>
    </row>
    <row r="58" spans="1:13" outlineLevel="1" x14ac:dyDescent="0.25">
      <c r="A58" s="2"/>
      <c r="B58" s="3" t="s">
        <v>31</v>
      </c>
      <c r="C58" s="19">
        <f>C47</f>
        <v>17</v>
      </c>
      <c r="D58" s="17">
        <f>C58</f>
        <v>17</v>
      </c>
      <c r="E58" s="17">
        <f t="shared" si="97"/>
        <v>17</v>
      </c>
      <c r="F58" s="7">
        <f t="shared" ref="F58:L58" si="104">E58</f>
        <v>17</v>
      </c>
      <c r="G58" s="7">
        <f t="shared" si="99"/>
        <v>17</v>
      </c>
      <c r="H58" s="7">
        <f t="shared" si="100"/>
        <v>17</v>
      </c>
      <c r="I58" s="7">
        <f t="shared" si="101"/>
        <v>17</v>
      </c>
      <c r="J58" s="7">
        <f t="shared" si="102"/>
        <v>17</v>
      </c>
      <c r="K58" s="7">
        <f t="shared" si="103"/>
        <v>17</v>
      </c>
      <c r="L58" s="7">
        <f t="shared" si="104"/>
        <v>17</v>
      </c>
    </row>
    <row r="59" spans="1:13" outlineLevel="1" x14ac:dyDescent="0.25">
      <c r="A59" s="2"/>
      <c r="B59" s="3" t="s">
        <v>14</v>
      </c>
      <c r="C59" s="19">
        <f>C48</f>
        <v>70</v>
      </c>
      <c r="D59" s="17">
        <f>C59</f>
        <v>70</v>
      </c>
      <c r="E59" s="17">
        <f t="shared" si="97"/>
        <v>70</v>
      </c>
      <c r="F59" s="7">
        <f t="shared" ref="F59:L59" si="105">E59</f>
        <v>70</v>
      </c>
      <c r="G59" s="7">
        <f t="shared" si="99"/>
        <v>70</v>
      </c>
      <c r="H59" s="7">
        <f t="shared" si="100"/>
        <v>70</v>
      </c>
      <c r="I59" s="7">
        <f t="shared" si="101"/>
        <v>70</v>
      </c>
      <c r="J59" s="7">
        <f t="shared" si="102"/>
        <v>70</v>
      </c>
      <c r="K59" s="7">
        <f t="shared" si="103"/>
        <v>70</v>
      </c>
      <c r="L59" s="7">
        <f t="shared" si="105"/>
        <v>70</v>
      </c>
    </row>
    <row r="60" spans="1:13" x14ac:dyDescent="0.25">
      <c r="A60" s="2"/>
    </row>
    <row r="61" spans="1:13" hidden="1" x14ac:dyDescent="0.25">
      <c r="A61" s="2"/>
      <c r="B61" s="2"/>
    </row>
    <row r="62" spans="1:13" hidden="1" outlineLevel="1" x14ac:dyDescent="0.25">
      <c r="A62" s="2"/>
    </row>
    <row r="63" spans="1:13" hidden="1" outlineLevel="1" x14ac:dyDescent="0.25">
      <c r="A63" s="2"/>
      <c r="B63" s="3" t="s">
        <v>10</v>
      </c>
      <c r="C63" s="18"/>
      <c r="D63" s="18"/>
      <c r="E63" s="18"/>
      <c r="F63" s="6">
        <f>2000*F$7</f>
        <v>0</v>
      </c>
      <c r="G63" s="6"/>
      <c r="H63" s="6"/>
      <c r="I63" s="6"/>
      <c r="J63" s="6"/>
      <c r="K63" s="6"/>
      <c r="L63" s="6"/>
      <c r="M63" s="9">
        <f>SUM(C63:L63)</f>
        <v>0</v>
      </c>
    </row>
    <row r="64" spans="1:13" hidden="1" outlineLevel="1" x14ac:dyDescent="0.25">
      <c r="A64" s="2"/>
      <c r="B64" s="3" t="s">
        <v>11</v>
      </c>
      <c r="C64" s="19">
        <f>C53</f>
        <v>300</v>
      </c>
      <c r="D64" s="17">
        <f>C64</f>
        <v>300</v>
      </c>
      <c r="E64" s="17">
        <f t="shared" ref="E64" si="106">D64</f>
        <v>300</v>
      </c>
      <c r="F64" s="7">
        <f t="shared" ref="F64:L64" si="107">E64</f>
        <v>300</v>
      </c>
      <c r="G64" s="7">
        <f t="shared" ref="G64" si="108">F64</f>
        <v>300</v>
      </c>
      <c r="H64" s="7">
        <f t="shared" ref="H64" si="109">G64</f>
        <v>300</v>
      </c>
      <c r="I64" s="7">
        <f t="shared" ref="I64" si="110">H64</f>
        <v>300</v>
      </c>
      <c r="J64" s="7">
        <f t="shared" ref="J64" si="111">I64</f>
        <v>300</v>
      </c>
      <c r="K64" s="7">
        <f t="shared" ref="K64" si="112">J64</f>
        <v>300</v>
      </c>
      <c r="L64" s="7">
        <f t="shared" si="107"/>
        <v>300</v>
      </c>
    </row>
    <row r="65" spans="1:13" hidden="1" outlineLevel="1" x14ac:dyDescent="0.25">
      <c r="A65" s="2"/>
      <c r="B65" s="3" t="s">
        <v>1</v>
      </c>
      <c r="C65" s="18"/>
      <c r="D65" s="18"/>
      <c r="E65" s="18"/>
      <c r="F65" s="6"/>
      <c r="G65" s="6"/>
      <c r="H65" s="6"/>
      <c r="I65" s="6"/>
      <c r="J65" s="6"/>
      <c r="K65" s="6"/>
      <c r="L65" s="6"/>
      <c r="M65" s="9">
        <f>SUM(C65:L65)</f>
        <v>0</v>
      </c>
    </row>
    <row r="66" spans="1:13" hidden="1" outlineLevel="1" x14ac:dyDescent="0.25">
      <c r="A66" s="2"/>
      <c r="B66" s="3" t="s">
        <v>12</v>
      </c>
      <c r="C66" s="19">
        <f>C55</f>
        <v>33</v>
      </c>
      <c r="D66" s="17">
        <f>C66</f>
        <v>33</v>
      </c>
      <c r="E66" s="17">
        <f t="shared" ref="E66" si="113">D66</f>
        <v>33</v>
      </c>
      <c r="F66" s="7">
        <f t="shared" ref="F66:L66" si="114">E66</f>
        <v>33</v>
      </c>
      <c r="G66" s="7">
        <f t="shared" ref="G66" si="115">F66</f>
        <v>33</v>
      </c>
      <c r="H66" s="7">
        <f t="shared" ref="H66" si="116">G66</f>
        <v>33</v>
      </c>
      <c r="I66" s="7">
        <f t="shared" ref="I66" si="117">H66</f>
        <v>33</v>
      </c>
      <c r="J66" s="7">
        <f t="shared" ref="J66" si="118">I66</f>
        <v>33</v>
      </c>
      <c r="K66" s="7">
        <f t="shared" ref="K66" si="119">J66</f>
        <v>33</v>
      </c>
      <c r="L66" s="7">
        <f t="shared" si="114"/>
        <v>33</v>
      </c>
    </row>
    <row r="67" spans="1:13" hidden="1" outlineLevel="1" x14ac:dyDescent="0.25">
      <c r="A67" s="2"/>
      <c r="B67" s="3" t="s">
        <v>15</v>
      </c>
      <c r="C67" s="18"/>
      <c r="D67" s="18"/>
      <c r="E67" s="18"/>
      <c r="F67" s="6"/>
      <c r="G67" s="6"/>
      <c r="H67" s="6"/>
      <c r="I67" s="6"/>
      <c r="J67" s="6"/>
      <c r="K67" s="6">
        <f t="shared" ref="K67" si="120">70*K$17</f>
        <v>0</v>
      </c>
      <c r="L67" s="6"/>
      <c r="M67" s="9">
        <f>SUM(C67:L67)</f>
        <v>0</v>
      </c>
    </row>
    <row r="68" spans="1:13" hidden="1" outlineLevel="1" x14ac:dyDescent="0.25">
      <c r="A68" s="2"/>
      <c r="B68" s="3" t="s">
        <v>13</v>
      </c>
      <c r="C68" s="19">
        <f>C57</f>
        <v>1230</v>
      </c>
      <c r="D68" s="17">
        <f>C68</f>
        <v>1230</v>
      </c>
      <c r="E68" s="17">
        <f t="shared" ref="E68:E70" si="121">D68</f>
        <v>1230</v>
      </c>
      <c r="F68" s="7">
        <f t="shared" ref="F68:L68" si="122">E68</f>
        <v>1230</v>
      </c>
      <c r="G68" s="7">
        <f t="shared" ref="G68:G70" si="123">F68</f>
        <v>1230</v>
      </c>
      <c r="H68" s="7">
        <f t="shared" ref="H68:H70" si="124">G68</f>
        <v>1230</v>
      </c>
      <c r="I68" s="7">
        <f t="shared" ref="I68:I70" si="125">H68</f>
        <v>1230</v>
      </c>
      <c r="J68" s="7">
        <f t="shared" ref="J68:J70" si="126">I68</f>
        <v>1230</v>
      </c>
      <c r="K68" s="7">
        <f t="shared" ref="K68:K70" si="127">J68</f>
        <v>1230</v>
      </c>
      <c r="L68" s="7">
        <f t="shared" si="122"/>
        <v>1230</v>
      </c>
    </row>
    <row r="69" spans="1:13" hidden="1" outlineLevel="1" x14ac:dyDescent="0.25">
      <c r="A69" s="2"/>
      <c r="B69" s="3" t="s">
        <v>31</v>
      </c>
      <c r="C69" s="19">
        <f>C58</f>
        <v>17</v>
      </c>
      <c r="D69" s="17">
        <f>C69</f>
        <v>17</v>
      </c>
      <c r="E69" s="17">
        <f t="shared" si="121"/>
        <v>17</v>
      </c>
      <c r="F69" s="7">
        <f t="shared" ref="F69:L69" si="128">E69</f>
        <v>17</v>
      </c>
      <c r="G69" s="7">
        <f t="shared" si="123"/>
        <v>17</v>
      </c>
      <c r="H69" s="7">
        <f t="shared" si="124"/>
        <v>17</v>
      </c>
      <c r="I69" s="7">
        <f t="shared" si="125"/>
        <v>17</v>
      </c>
      <c r="J69" s="7">
        <f t="shared" si="126"/>
        <v>17</v>
      </c>
      <c r="K69" s="7">
        <f t="shared" si="127"/>
        <v>17</v>
      </c>
      <c r="L69" s="7">
        <f t="shared" si="128"/>
        <v>17</v>
      </c>
    </row>
    <row r="70" spans="1:13" hidden="1" outlineLevel="1" x14ac:dyDescent="0.25">
      <c r="A70" s="2"/>
      <c r="B70" s="3" t="s">
        <v>14</v>
      </c>
      <c r="C70" s="19">
        <f>C59</f>
        <v>70</v>
      </c>
      <c r="D70" s="17">
        <f>C70</f>
        <v>70</v>
      </c>
      <c r="E70" s="17">
        <f t="shared" si="121"/>
        <v>70</v>
      </c>
      <c r="F70" s="7">
        <f t="shared" ref="F70:L70" si="129">E70</f>
        <v>70</v>
      </c>
      <c r="G70" s="7">
        <f t="shared" si="123"/>
        <v>70</v>
      </c>
      <c r="H70" s="7">
        <f t="shared" si="124"/>
        <v>70</v>
      </c>
      <c r="I70" s="7">
        <f t="shared" si="125"/>
        <v>70</v>
      </c>
      <c r="J70" s="7">
        <f t="shared" si="126"/>
        <v>70</v>
      </c>
      <c r="K70" s="7">
        <f t="shared" si="127"/>
        <v>70</v>
      </c>
      <c r="L70" s="7">
        <f t="shared" si="129"/>
        <v>70</v>
      </c>
    </row>
    <row r="71" spans="1:13" hidden="1" x14ac:dyDescent="0.25">
      <c r="A71" s="2"/>
    </row>
    <row r="72" spans="1:13" x14ac:dyDescent="0.25">
      <c r="A72" s="2">
        <v>5</v>
      </c>
      <c r="B72" s="2" t="s">
        <v>19</v>
      </c>
    </row>
    <row r="73" spans="1:13" outlineLevel="1" x14ac:dyDescent="0.25">
      <c r="A73" s="2"/>
    </row>
    <row r="74" spans="1:13" outlineLevel="1" x14ac:dyDescent="0.25">
      <c r="A74" s="2"/>
      <c r="B74" s="3" t="s">
        <v>10</v>
      </c>
      <c r="C74" s="18"/>
      <c r="D74" s="18"/>
      <c r="E74" s="18"/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/>
      <c r="M74" s="9">
        <f>SUM(C74:L74)</f>
        <v>0</v>
      </c>
    </row>
    <row r="75" spans="1:13" outlineLevel="1" x14ac:dyDescent="0.25">
      <c r="A75" s="2"/>
      <c r="B75" s="3" t="s">
        <v>11</v>
      </c>
      <c r="C75" s="19">
        <f>C64</f>
        <v>300</v>
      </c>
      <c r="D75" s="17">
        <f>C75</f>
        <v>300</v>
      </c>
      <c r="E75" s="17">
        <f t="shared" ref="E75" si="130">D75</f>
        <v>300</v>
      </c>
      <c r="F75" s="7">
        <f t="shared" ref="F75:L75" si="131">E75</f>
        <v>300</v>
      </c>
      <c r="G75" s="7">
        <f t="shared" ref="G75" si="132">F75</f>
        <v>300</v>
      </c>
      <c r="H75" s="7">
        <f t="shared" ref="H75" si="133">G75</f>
        <v>300</v>
      </c>
      <c r="I75" s="7">
        <f t="shared" ref="I75" si="134">H75</f>
        <v>300</v>
      </c>
      <c r="J75" s="7">
        <f t="shared" ref="J75" si="135">I75</f>
        <v>300</v>
      </c>
      <c r="K75" s="7">
        <f t="shared" ref="K75" si="136">J75</f>
        <v>300</v>
      </c>
      <c r="L75" s="7">
        <f t="shared" si="131"/>
        <v>300</v>
      </c>
    </row>
    <row r="76" spans="1:13" outlineLevel="1" x14ac:dyDescent="0.25">
      <c r="A76" s="2"/>
      <c r="B76" s="3" t="s">
        <v>1</v>
      </c>
      <c r="C76" s="18"/>
      <c r="D76" s="18"/>
      <c r="E76" s="18"/>
      <c r="F76" s="6"/>
      <c r="G76" s="6"/>
      <c r="H76" s="6"/>
      <c r="I76" s="6"/>
      <c r="J76" s="6"/>
      <c r="K76" s="6"/>
      <c r="L76" s="6"/>
      <c r="M76" s="9">
        <f>SUM(C76:L76)</f>
        <v>0</v>
      </c>
    </row>
    <row r="77" spans="1:13" outlineLevel="1" x14ac:dyDescent="0.25">
      <c r="A77" s="2"/>
      <c r="B77" s="3" t="s">
        <v>12</v>
      </c>
      <c r="C77" s="19">
        <f>C66</f>
        <v>33</v>
      </c>
      <c r="D77" s="17">
        <f>C77</f>
        <v>33</v>
      </c>
      <c r="E77" s="17">
        <f t="shared" ref="E77" si="137">D77</f>
        <v>33</v>
      </c>
      <c r="F77" s="7">
        <f t="shared" ref="F77:L77" si="138">E77</f>
        <v>33</v>
      </c>
      <c r="G77" s="7">
        <f t="shared" ref="G77" si="139">F77</f>
        <v>33</v>
      </c>
      <c r="H77" s="7">
        <f t="shared" ref="H77" si="140">G77</f>
        <v>33</v>
      </c>
      <c r="I77" s="7">
        <f t="shared" ref="I77" si="141">H77</f>
        <v>33</v>
      </c>
      <c r="J77" s="7">
        <f t="shared" ref="J77" si="142">I77</f>
        <v>33</v>
      </c>
      <c r="K77" s="7">
        <f t="shared" ref="K77" si="143">J77</f>
        <v>33</v>
      </c>
      <c r="L77" s="7">
        <f t="shared" si="138"/>
        <v>33</v>
      </c>
    </row>
    <row r="78" spans="1:13" outlineLevel="1" x14ac:dyDescent="0.25">
      <c r="A78" s="2"/>
      <c r="B78" s="3" t="s">
        <v>15</v>
      </c>
      <c r="C78" s="18"/>
      <c r="D78" s="18"/>
      <c r="E78" s="18"/>
      <c r="F78" s="6"/>
      <c r="G78" s="6"/>
      <c r="H78" s="6"/>
      <c r="I78" s="6">
        <v>0</v>
      </c>
      <c r="J78" s="6">
        <v>0</v>
      </c>
      <c r="K78" s="6">
        <v>0</v>
      </c>
      <c r="L78" s="6"/>
      <c r="M78" s="9">
        <f>SUM(C78:L78)</f>
        <v>0</v>
      </c>
    </row>
    <row r="79" spans="1:13" outlineLevel="1" x14ac:dyDescent="0.25">
      <c r="A79" s="2"/>
      <c r="B79" s="3" t="s">
        <v>13</v>
      </c>
      <c r="C79" s="19">
        <f>C68</f>
        <v>1230</v>
      </c>
      <c r="D79" s="17">
        <f>C79</f>
        <v>1230</v>
      </c>
      <c r="E79" s="17">
        <f t="shared" ref="E79:E81" si="144">D79</f>
        <v>1230</v>
      </c>
      <c r="F79" s="7">
        <f t="shared" ref="F79:L79" si="145">E79</f>
        <v>1230</v>
      </c>
      <c r="G79" s="7">
        <f t="shared" ref="G79:G81" si="146">F79</f>
        <v>1230</v>
      </c>
      <c r="H79" s="7">
        <f t="shared" ref="H79:H81" si="147">G79</f>
        <v>1230</v>
      </c>
      <c r="I79" s="7">
        <f t="shared" ref="I79:I81" si="148">H79</f>
        <v>1230</v>
      </c>
      <c r="J79" s="7">
        <f t="shared" ref="J79:J81" si="149">I79</f>
        <v>1230</v>
      </c>
      <c r="K79" s="7">
        <f t="shared" ref="K79:K81" si="150">J79</f>
        <v>1230</v>
      </c>
      <c r="L79" s="7">
        <f t="shared" si="145"/>
        <v>1230</v>
      </c>
    </row>
    <row r="80" spans="1:13" outlineLevel="1" x14ac:dyDescent="0.25">
      <c r="A80" s="2"/>
      <c r="B80" s="3" t="s">
        <v>31</v>
      </c>
      <c r="C80" s="19">
        <f>C69</f>
        <v>17</v>
      </c>
      <c r="D80" s="17">
        <f>C80</f>
        <v>17</v>
      </c>
      <c r="E80" s="17">
        <f t="shared" si="144"/>
        <v>17</v>
      </c>
      <c r="F80" s="7">
        <f t="shared" ref="F80:L80" si="151">E80</f>
        <v>17</v>
      </c>
      <c r="G80" s="7">
        <f t="shared" si="146"/>
        <v>17</v>
      </c>
      <c r="H80" s="7">
        <f t="shared" si="147"/>
        <v>17</v>
      </c>
      <c r="I80" s="7">
        <f t="shared" si="148"/>
        <v>17</v>
      </c>
      <c r="J80" s="7">
        <f t="shared" si="149"/>
        <v>17</v>
      </c>
      <c r="K80" s="7">
        <f t="shared" si="150"/>
        <v>17</v>
      </c>
      <c r="L80" s="7">
        <f t="shared" si="151"/>
        <v>17</v>
      </c>
    </row>
    <row r="81" spans="1:13" outlineLevel="1" x14ac:dyDescent="0.25">
      <c r="A81" s="2"/>
      <c r="B81" s="3" t="s">
        <v>14</v>
      </c>
      <c r="C81" s="19">
        <f>C70</f>
        <v>70</v>
      </c>
      <c r="D81" s="17">
        <f>C81</f>
        <v>70</v>
      </c>
      <c r="E81" s="17">
        <f t="shared" si="144"/>
        <v>70</v>
      </c>
      <c r="F81" s="7">
        <f t="shared" ref="F81:L81" si="152">E81</f>
        <v>70</v>
      </c>
      <c r="G81" s="7">
        <f t="shared" si="146"/>
        <v>70</v>
      </c>
      <c r="H81" s="7">
        <f t="shared" si="147"/>
        <v>70</v>
      </c>
      <c r="I81" s="7">
        <f t="shared" si="148"/>
        <v>70</v>
      </c>
      <c r="J81" s="7">
        <f t="shared" si="149"/>
        <v>70</v>
      </c>
      <c r="K81" s="7">
        <f t="shared" si="150"/>
        <v>70</v>
      </c>
      <c r="L81" s="7">
        <f t="shared" si="152"/>
        <v>70</v>
      </c>
    </row>
    <row r="82" spans="1:13" x14ac:dyDescent="0.25">
      <c r="A82" s="2"/>
    </row>
    <row r="83" spans="1:13" x14ac:dyDescent="0.25">
      <c r="A83" s="2">
        <f>A72+1</f>
        <v>6</v>
      </c>
      <c r="B83" s="2" t="s">
        <v>20</v>
      </c>
    </row>
    <row r="84" spans="1:13" outlineLevel="1" x14ac:dyDescent="0.25">
      <c r="A84" s="2"/>
    </row>
    <row r="85" spans="1:13" outlineLevel="1" x14ac:dyDescent="0.25">
      <c r="A85" s="2"/>
      <c r="B85" s="3" t="s">
        <v>10</v>
      </c>
      <c r="C85" s="18"/>
      <c r="D85" s="18"/>
      <c r="E85" s="18"/>
      <c r="F85" s="6">
        <f t="shared" ref="F85:K85" si="153">2201*F$7</f>
        <v>0</v>
      </c>
      <c r="G85" s="6">
        <f t="shared" si="153"/>
        <v>220.10000000000002</v>
      </c>
      <c r="H85" s="6">
        <f t="shared" si="153"/>
        <v>440.20000000000005</v>
      </c>
      <c r="I85" s="6">
        <f t="shared" si="153"/>
        <v>660.3</v>
      </c>
      <c r="J85" s="6">
        <f t="shared" si="153"/>
        <v>660.3</v>
      </c>
      <c r="K85" s="6">
        <f t="shared" si="153"/>
        <v>220.10000000000002</v>
      </c>
      <c r="L85" s="6"/>
      <c r="M85" s="9">
        <f>SUM(C85:L85)</f>
        <v>2201</v>
      </c>
    </row>
    <row r="86" spans="1:13" outlineLevel="1" x14ac:dyDescent="0.25">
      <c r="A86" s="2"/>
      <c r="B86" s="3" t="s">
        <v>11</v>
      </c>
      <c r="C86" s="19">
        <f>C75</f>
        <v>300</v>
      </c>
      <c r="D86" s="17">
        <f>C86</f>
        <v>300</v>
      </c>
      <c r="E86" s="17">
        <f t="shared" ref="E86" si="154">D86</f>
        <v>300</v>
      </c>
      <c r="F86" s="7">
        <f t="shared" ref="F86:L86" si="155">E86</f>
        <v>300</v>
      </c>
      <c r="G86" s="7">
        <f t="shared" ref="G86" si="156">F86</f>
        <v>300</v>
      </c>
      <c r="H86" s="7">
        <f t="shared" ref="H86" si="157">G86</f>
        <v>300</v>
      </c>
      <c r="I86" s="7">
        <f t="shared" ref="I86" si="158">H86</f>
        <v>300</v>
      </c>
      <c r="J86" s="7">
        <f t="shared" ref="J86" si="159">I86</f>
        <v>300</v>
      </c>
      <c r="K86" s="7">
        <f t="shared" ref="K86" si="160">J86</f>
        <v>300</v>
      </c>
      <c r="L86" s="7">
        <f t="shared" si="155"/>
        <v>300</v>
      </c>
    </row>
    <row r="87" spans="1:13" outlineLevel="1" x14ac:dyDescent="0.25">
      <c r="A87" s="2"/>
      <c r="B87" s="3" t="s">
        <v>1</v>
      </c>
      <c r="C87" s="18"/>
      <c r="D87" s="18"/>
      <c r="E87" s="18"/>
      <c r="F87" s="6"/>
      <c r="G87" s="6"/>
      <c r="H87" s="6"/>
      <c r="I87" s="6">
        <v>1000</v>
      </c>
      <c r="J87" s="6">
        <f>2000*$I$6</f>
        <v>1000</v>
      </c>
      <c r="K87" s="6">
        <f>2000*$J$6</f>
        <v>1000</v>
      </c>
      <c r="L87" s="6"/>
      <c r="M87" s="9">
        <f>SUM(C87:L87)</f>
        <v>3000</v>
      </c>
    </row>
    <row r="88" spans="1:13" outlineLevel="1" x14ac:dyDescent="0.25">
      <c r="A88" s="2"/>
      <c r="B88" s="3" t="s">
        <v>12</v>
      </c>
      <c r="C88" s="19">
        <f>C77</f>
        <v>33</v>
      </c>
      <c r="D88" s="17">
        <f>C88</f>
        <v>33</v>
      </c>
      <c r="E88" s="17">
        <f t="shared" ref="E88" si="161">D88</f>
        <v>33</v>
      </c>
      <c r="F88" s="7">
        <f t="shared" ref="F88:L88" si="162">E88</f>
        <v>33</v>
      </c>
      <c r="G88" s="7">
        <f t="shared" ref="G88" si="163">F88</f>
        <v>33</v>
      </c>
      <c r="H88" s="7">
        <f t="shared" ref="H88" si="164">G88</f>
        <v>33</v>
      </c>
      <c r="I88" s="7">
        <f t="shared" ref="I88" si="165">H88</f>
        <v>33</v>
      </c>
      <c r="J88" s="7">
        <f t="shared" ref="J88" si="166">I88</f>
        <v>33</v>
      </c>
      <c r="K88" s="7">
        <f t="shared" ref="K88" si="167">J88</f>
        <v>33</v>
      </c>
      <c r="L88" s="7">
        <f t="shared" si="162"/>
        <v>33</v>
      </c>
    </row>
    <row r="89" spans="1:13" outlineLevel="1" x14ac:dyDescent="0.25">
      <c r="A89" s="2"/>
      <c r="B89" s="3" t="s">
        <v>15</v>
      </c>
      <c r="C89" s="18"/>
      <c r="D89" s="18"/>
      <c r="E89" s="18"/>
      <c r="F89" s="6"/>
      <c r="G89" s="6"/>
      <c r="H89" s="6"/>
      <c r="I89" s="6">
        <f>8*I$17</f>
        <v>6.4</v>
      </c>
      <c r="J89" s="6">
        <f t="shared" ref="J89:K89" si="168">8*J$17</f>
        <v>1.6</v>
      </c>
      <c r="K89" s="6">
        <f t="shared" si="168"/>
        <v>0</v>
      </c>
      <c r="L89" s="6"/>
      <c r="M89" s="9">
        <f>SUM(C89:L89)</f>
        <v>8</v>
      </c>
    </row>
    <row r="90" spans="1:13" outlineLevel="1" x14ac:dyDescent="0.25">
      <c r="A90" s="2"/>
      <c r="B90" s="3" t="s">
        <v>13</v>
      </c>
      <c r="C90" s="19">
        <f>C79</f>
        <v>1230</v>
      </c>
      <c r="D90" s="17">
        <f>C90</f>
        <v>1230</v>
      </c>
      <c r="E90" s="17">
        <f t="shared" ref="E90:E92" si="169">D90</f>
        <v>1230</v>
      </c>
      <c r="F90" s="7">
        <f t="shared" ref="F90:L90" si="170">E90</f>
        <v>1230</v>
      </c>
      <c r="G90" s="7">
        <f t="shared" ref="G90:G92" si="171">F90</f>
        <v>1230</v>
      </c>
      <c r="H90" s="7">
        <f t="shared" ref="H90:H92" si="172">G90</f>
        <v>1230</v>
      </c>
      <c r="I90" s="7">
        <f t="shared" ref="I90:I92" si="173">H90</f>
        <v>1230</v>
      </c>
      <c r="J90" s="7">
        <f t="shared" ref="J90:J92" si="174">I90</f>
        <v>1230</v>
      </c>
      <c r="K90" s="7">
        <f t="shared" ref="K90:K92" si="175">J90</f>
        <v>1230</v>
      </c>
      <c r="L90" s="7">
        <f t="shared" si="170"/>
        <v>1230</v>
      </c>
    </row>
    <row r="91" spans="1:13" outlineLevel="1" x14ac:dyDescent="0.25">
      <c r="A91" s="2"/>
      <c r="B91" s="3" t="s">
        <v>31</v>
      </c>
      <c r="C91" s="19">
        <f>C80</f>
        <v>17</v>
      </c>
      <c r="D91" s="17">
        <f>C91</f>
        <v>17</v>
      </c>
      <c r="E91" s="17">
        <f t="shared" si="169"/>
        <v>17</v>
      </c>
      <c r="F91" s="7">
        <f t="shared" ref="F91:L91" si="176">E91</f>
        <v>17</v>
      </c>
      <c r="G91" s="7">
        <f t="shared" si="171"/>
        <v>17</v>
      </c>
      <c r="H91" s="7">
        <f t="shared" si="172"/>
        <v>17</v>
      </c>
      <c r="I91" s="7">
        <f t="shared" si="173"/>
        <v>17</v>
      </c>
      <c r="J91" s="7">
        <f t="shared" si="174"/>
        <v>17</v>
      </c>
      <c r="K91" s="7">
        <f t="shared" si="175"/>
        <v>17</v>
      </c>
      <c r="L91" s="7">
        <f t="shared" si="176"/>
        <v>17</v>
      </c>
    </row>
    <row r="92" spans="1:13" outlineLevel="1" x14ac:dyDescent="0.25">
      <c r="A92" s="2"/>
      <c r="B92" s="3" t="s">
        <v>14</v>
      </c>
      <c r="C92" s="19">
        <f>C81</f>
        <v>70</v>
      </c>
      <c r="D92" s="17">
        <f>C92</f>
        <v>70</v>
      </c>
      <c r="E92" s="17">
        <f t="shared" si="169"/>
        <v>70</v>
      </c>
      <c r="F92" s="7">
        <f t="shared" ref="F92:L92" si="177">E92</f>
        <v>70</v>
      </c>
      <c r="G92" s="7">
        <f t="shared" si="171"/>
        <v>70</v>
      </c>
      <c r="H92" s="7">
        <f t="shared" si="172"/>
        <v>70</v>
      </c>
      <c r="I92" s="7">
        <f t="shared" si="173"/>
        <v>70</v>
      </c>
      <c r="J92" s="7">
        <f t="shared" si="174"/>
        <v>70</v>
      </c>
      <c r="K92" s="7">
        <f t="shared" si="175"/>
        <v>70</v>
      </c>
      <c r="L92" s="7">
        <f t="shared" si="177"/>
        <v>70</v>
      </c>
    </row>
    <row r="93" spans="1:13" x14ac:dyDescent="0.25">
      <c r="A93" s="2"/>
    </row>
    <row r="94" spans="1:13" x14ac:dyDescent="0.25">
      <c r="A94" s="2">
        <f>A83+1</f>
        <v>7</v>
      </c>
      <c r="B94" s="2" t="s">
        <v>21</v>
      </c>
    </row>
    <row r="95" spans="1:13" outlineLevel="1" x14ac:dyDescent="0.25">
      <c r="A95" s="2"/>
    </row>
    <row r="96" spans="1:13" outlineLevel="1" x14ac:dyDescent="0.25">
      <c r="A96" s="2"/>
      <c r="B96" s="3" t="s">
        <v>10</v>
      </c>
      <c r="C96" s="18"/>
      <c r="D96" s="18"/>
      <c r="E96" s="18"/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/>
      <c r="M96" s="9">
        <f>SUM(C96:L96)</f>
        <v>0</v>
      </c>
    </row>
    <row r="97" spans="1:13" outlineLevel="1" x14ac:dyDescent="0.25">
      <c r="A97" s="2"/>
      <c r="B97" s="3" t="s">
        <v>11</v>
      </c>
      <c r="C97" s="19">
        <f>C86</f>
        <v>300</v>
      </c>
      <c r="D97" s="17">
        <f>C97</f>
        <v>300</v>
      </c>
      <c r="E97" s="17">
        <f t="shared" ref="E97" si="178">D97</f>
        <v>300</v>
      </c>
      <c r="F97" s="7">
        <f t="shared" ref="F97:L97" si="179">E97</f>
        <v>300</v>
      </c>
      <c r="G97" s="7">
        <f t="shared" ref="G97" si="180">F97</f>
        <v>300</v>
      </c>
      <c r="H97" s="7">
        <f t="shared" ref="H97" si="181">G97</f>
        <v>300</v>
      </c>
      <c r="I97" s="7">
        <f t="shared" ref="I97" si="182">H97</f>
        <v>300</v>
      </c>
      <c r="J97" s="7">
        <f t="shared" ref="J97" si="183">I97</f>
        <v>300</v>
      </c>
      <c r="K97" s="7">
        <f t="shared" ref="K97" si="184">J97</f>
        <v>300</v>
      </c>
      <c r="L97" s="7">
        <f t="shared" si="179"/>
        <v>300</v>
      </c>
    </row>
    <row r="98" spans="1:13" outlineLevel="1" x14ac:dyDescent="0.25">
      <c r="A98" s="2"/>
      <c r="B98" s="3" t="s">
        <v>1</v>
      </c>
      <c r="C98" s="18"/>
      <c r="D98" s="18"/>
      <c r="E98" s="18"/>
      <c r="F98" s="6"/>
      <c r="G98" s="6"/>
      <c r="H98" s="6"/>
      <c r="I98" s="6"/>
      <c r="J98" s="6">
        <v>0</v>
      </c>
      <c r="K98" s="6">
        <v>0</v>
      </c>
      <c r="L98" s="6"/>
      <c r="M98" s="9">
        <f>SUM(C98:L98)</f>
        <v>0</v>
      </c>
    </row>
    <row r="99" spans="1:13" outlineLevel="1" x14ac:dyDescent="0.25">
      <c r="A99" s="2"/>
      <c r="B99" s="3" t="s">
        <v>12</v>
      </c>
      <c r="C99" s="19">
        <f>C88</f>
        <v>33</v>
      </c>
      <c r="D99" s="17">
        <f>C99</f>
        <v>33</v>
      </c>
      <c r="E99" s="17">
        <f t="shared" ref="E99" si="185">D99</f>
        <v>33</v>
      </c>
      <c r="F99" s="7">
        <f t="shared" ref="F99:L99" si="186">E99</f>
        <v>33</v>
      </c>
      <c r="G99" s="7">
        <f t="shared" ref="G99" si="187">F99</f>
        <v>33</v>
      </c>
      <c r="H99" s="7">
        <f t="shared" ref="H99" si="188">G99</f>
        <v>33</v>
      </c>
      <c r="I99" s="7">
        <f t="shared" ref="I99" si="189">H99</f>
        <v>33</v>
      </c>
      <c r="J99" s="7">
        <f t="shared" ref="J99" si="190">I99</f>
        <v>33</v>
      </c>
      <c r="K99" s="7">
        <f t="shared" ref="K99" si="191">J99</f>
        <v>33</v>
      </c>
      <c r="L99" s="7">
        <f t="shared" si="186"/>
        <v>33</v>
      </c>
    </row>
    <row r="100" spans="1:13" outlineLevel="1" x14ac:dyDescent="0.25">
      <c r="A100" s="2"/>
      <c r="B100" s="3" t="s">
        <v>15</v>
      </c>
      <c r="C100" s="18"/>
      <c r="D100" s="18"/>
      <c r="E100" s="18"/>
      <c r="F100" s="6"/>
      <c r="G100" s="6"/>
      <c r="H100" s="6"/>
      <c r="I100" s="6"/>
      <c r="J100" s="6"/>
      <c r="K100" s="6"/>
      <c r="L100" s="6"/>
      <c r="M100" s="9">
        <f>SUM(C100:L100)</f>
        <v>0</v>
      </c>
    </row>
    <row r="101" spans="1:13" outlineLevel="1" x14ac:dyDescent="0.25">
      <c r="A101" s="2"/>
      <c r="B101" s="3" t="s">
        <v>13</v>
      </c>
      <c r="C101" s="19">
        <f>C90</f>
        <v>1230</v>
      </c>
      <c r="D101" s="17">
        <f>C101</f>
        <v>1230</v>
      </c>
      <c r="E101" s="17">
        <f t="shared" ref="E101:E103" si="192">D101</f>
        <v>1230</v>
      </c>
      <c r="F101" s="7">
        <f t="shared" ref="F101:L101" si="193">E101</f>
        <v>1230</v>
      </c>
      <c r="G101" s="7">
        <f t="shared" ref="G101:G103" si="194">F101</f>
        <v>1230</v>
      </c>
      <c r="H101" s="7">
        <f t="shared" ref="H101:H103" si="195">G101</f>
        <v>1230</v>
      </c>
      <c r="I101" s="7">
        <f t="shared" ref="I101:I103" si="196">H101</f>
        <v>1230</v>
      </c>
      <c r="J101" s="7">
        <f t="shared" ref="J101:J103" si="197">I101</f>
        <v>1230</v>
      </c>
      <c r="K101" s="7">
        <f t="shared" ref="K101:K103" si="198">J101</f>
        <v>1230</v>
      </c>
      <c r="L101" s="7">
        <f t="shared" si="193"/>
        <v>1230</v>
      </c>
    </row>
    <row r="102" spans="1:13" outlineLevel="1" x14ac:dyDescent="0.25">
      <c r="A102" s="2"/>
      <c r="B102" s="3" t="s">
        <v>31</v>
      </c>
      <c r="C102" s="19">
        <f>C91</f>
        <v>17</v>
      </c>
      <c r="D102" s="17">
        <f>C102</f>
        <v>17</v>
      </c>
      <c r="E102" s="17">
        <f t="shared" si="192"/>
        <v>17</v>
      </c>
      <c r="F102" s="7">
        <f t="shared" ref="F102:L102" si="199">E102</f>
        <v>17</v>
      </c>
      <c r="G102" s="7">
        <f t="shared" si="194"/>
        <v>17</v>
      </c>
      <c r="H102" s="7">
        <f t="shared" si="195"/>
        <v>17</v>
      </c>
      <c r="I102" s="7">
        <f t="shared" si="196"/>
        <v>17</v>
      </c>
      <c r="J102" s="7">
        <f t="shared" si="197"/>
        <v>17</v>
      </c>
      <c r="K102" s="7">
        <f t="shared" si="198"/>
        <v>17</v>
      </c>
      <c r="L102" s="7">
        <f t="shared" si="199"/>
        <v>17</v>
      </c>
    </row>
    <row r="103" spans="1:13" outlineLevel="1" x14ac:dyDescent="0.25">
      <c r="A103" s="2"/>
      <c r="B103" s="3" t="s">
        <v>14</v>
      </c>
      <c r="C103" s="19">
        <f>C92</f>
        <v>70</v>
      </c>
      <c r="D103" s="17">
        <f>C103</f>
        <v>70</v>
      </c>
      <c r="E103" s="17">
        <f t="shared" si="192"/>
        <v>70</v>
      </c>
      <c r="F103" s="7">
        <f t="shared" ref="F103:L103" si="200">E103</f>
        <v>70</v>
      </c>
      <c r="G103" s="7">
        <f t="shared" si="194"/>
        <v>70</v>
      </c>
      <c r="H103" s="7">
        <f t="shared" si="195"/>
        <v>70</v>
      </c>
      <c r="I103" s="7">
        <f t="shared" si="196"/>
        <v>70</v>
      </c>
      <c r="J103" s="7">
        <f t="shared" si="197"/>
        <v>70</v>
      </c>
      <c r="K103" s="7">
        <f t="shared" si="198"/>
        <v>70</v>
      </c>
      <c r="L103" s="7">
        <f t="shared" si="200"/>
        <v>70</v>
      </c>
    </row>
    <row r="104" spans="1:13" x14ac:dyDescent="0.25">
      <c r="A104" s="2"/>
    </row>
    <row r="105" spans="1:13" x14ac:dyDescent="0.25">
      <c r="A105" s="2">
        <f>A94+1</f>
        <v>8</v>
      </c>
      <c r="B105" s="2" t="s">
        <v>3</v>
      </c>
    </row>
    <row r="106" spans="1:13" outlineLevel="1" x14ac:dyDescent="0.25">
      <c r="A106" s="2"/>
    </row>
    <row r="107" spans="1:13" outlineLevel="1" x14ac:dyDescent="0.25">
      <c r="A107" s="2"/>
      <c r="B107" s="3" t="s">
        <v>10</v>
      </c>
      <c r="C107" s="18"/>
      <c r="D107" s="18"/>
      <c r="E107" s="18"/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/>
      <c r="M107" s="9">
        <f>SUM(C107:L107)</f>
        <v>0</v>
      </c>
    </row>
    <row r="108" spans="1:13" outlineLevel="1" x14ac:dyDescent="0.25">
      <c r="A108" s="2"/>
      <c r="B108" s="3" t="s">
        <v>11</v>
      </c>
      <c r="C108" s="19">
        <f>C97</f>
        <v>300</v>
      </c>
      <c r="D108" s="17">
        <f>C108</f>
        <v>300</v>
      </c>
      <c r="E108" s="17">
        <f t="shared" ref="E108" si="201">D108</f>
        <v>300</v>
      </c>
      <c r="F108" s="7">
        <f t="shared" ref="F108:L108" si="202">E108</f>
        <v>300</v>
      </c>
      <c r="G108" s="7">
        <f t="shared" ref="G108" si="203">F108</f>
        <v>300</v>
      </c>
      <c r="H108" s="7">
        <f t="shared" ref="H108" si="204">G108</f>
        <v>300</v>
      </c>
      <c r="I108" s="7">
        <f t="shared" ref="I108" si="205">H108</f>
        <v>300</v>
      </c>
      <c r="J108" s="7">
        <f t="shared" ref="J108" si="206">I108</f>
        <v>300</v>
      </c>
      <c r="K108" s="7">
        <f t="shared" ref="K108" si="207">J108</f>
        <v>300</v>
      </c>
      <c r="L108" s="7">
        <f t="shared" si="202"/>
        <v>300</v>
      </c>
    </row>
    <row r="109" spans="1:13" outlineLevel="1" x14ac:dyDescent="0.25">
      <c r="A109" s="2"/>
      <c r="B109" s="3" t="s">
        <v>1</v>
      </c>
      <c r="C109" s="18"/>
      <c r="D109" s="18"/>
      <c r="E109" s="18"/>
      <c r="F109" s="6"/>
      <c r="G109" s="6"/>
      <c r="H109" s="6"/>
      <c r="I109" s="6"/>
      <c r="J109" s="6">
        <v>0</v>
      </c>
      <c r="K109" s="6">
        <v>0</v>
      </c>
      <c r="L109" s="6"/>
      <c r="M109" s="9">
        <f>SUM(C109:L109)</f>
        <v>0</v>
      </c>
    </row>
    <row r="110" spans="1:13" outlineLevel="1" x14ac:dyDescent="0.25">
      <c r="A110" s="2"/>
      <c r="B110" s="3" t="s">
        <v>12</v>
      </c>
      <c r="C110" s="19">
        <f>C99</f>
        <v>33</v>
      </c>
      <c r="D110" s="17">
        <f>C110</f>
        <v>33</v>
      </c>
      <c r="E110" s="17">
        <f t="shared" ref="E110" si="208">D110</f>
        <v>33</v>
      </c>
      <c r="F110" s="7">
        <f t="shared" ref="F110:L110" si="209">E110</f>
        <v>33</v>
      </c>
      <c r="G110" s="7">
        <f t="shared" ref="G110" si="210">F110</f>
        <v>33</v>
      </c>
      <c r="H110" s="7">
        <f t="shared" ref="H110" si="211">G110</f>
        <v>33</v>
      </c>
      <c r="I110" s="7">
        <f t="shared" ref="I110" si="212">H110</f>
        <v>33</v>
      </c>
      <c r="J110" s="7">
        <f t="shared" ref="J110" si="213">I110</f>
        <v>33</v>
      </c>
      <c r="K110" s="7">
        <f t="shared" ref="K110" si="214">J110</f>
        <v>33</v>
      </c>
      <c r="L110" s="7">
        <f t="shared" si="209"/>
        <v>33</v>
      </c>
    </row>
    <row r="111" spans="1:13" outlineLevel="1" x14ac:dyDescent="0.25">
      <c r="A111" s="2"/>
      <c r="B111" s="3" t="s">
        <v>15</v>
      </c>
      <c r="C111" s="18"/>
      <c r="D111" s="18"/>
      <c r="E111" s="18"/>
      <c r="F111" s="6"/>
      <c r="G111" s="6"/>
      <c r="H111" s="6"/>
      <c r="I111" s="6"/>
      <c r="J111" s="6"/>
      <c r="K111" s="6"/>
      <c r="L111" s="6"/>
      <c r="M111" s="9">
        <f>SUM(C111:L111)</f>
        <v>0</v>
      </c>
    </row>
    <row r="112" spans="1:13" outlineLevel="1" x14ac:dyDescent="0.25">
      <c r="A112" s="2"/>
      <c r="B112" s="3" t="s">
        <v>13</v>
      </c>
      <c r="C112" s="19">
        <f>C101</f>
        <v>1230</v>
      </c>
      <c r="D112" s="17">
        <f>C112</f>
        <v>1230</v>
      </c>
      <c r="E112" s="17">
        <f t="shared" ref="E112:E114" si="215">D112</f>
        <v>1230</v>
      </c>
      <c r="F112" s="7">
        <f t="shared" ref="F112:L112" si="216">E112</f>
        <v>1230</v>
      </c>
      <c r="G112" s="7">
        <f t="shared" ref="G112:G114" si="217">F112</f>
        <v>1230</v>
      </c>
      <c r="H112" s="7">
        <f t="shared" ref="H112:H114" si="218">G112</f>
        <v>1230</v>
      </c>
      <c r="I112" s="7">
        <f t="shared" ref="I112:I114" si="219">H112</f>
        <v>1230</v>
      </c>
      <c r="J112" s="7">
        <f t="shared" ref="J112:J114" si="220">I112</f>
        <v>1230</v>
      </c>
      <c r="K112" s="7">
        <f t="shared" ref="K112:K114" si="221">J112</f>
        <v>1230</v>
      </c>
      <c r="L112" s="7">
        <f t="shared" si="216"/>
        <v>1230</v>
      </c>
    </row>
    <row r="113" spans="1:13" outlineLevel="1" x14ac:dyDescent="0.25">
      <c r="A113" s="2"/>
      <c r="B113" s="3" t="s">
        <v>31</v>
      </c>
      <c r="C113" s="19">
        <f>C102</f>
        <v>17</v>
      </c>
      <c r="D113" s="17">
        <f>C113</f>
        <v>17</v>
      </c>
      <c r="E113" s="17">
        <f t="shared" si="215"/>
        <v>17</v>
      </c>
      <c r="F113" s="7">
        <f t="shared" ref="F113:L113" si="222">E113</f>
        <v>17</v>
      </c>
      <c r="G113" s="7">
        <f t="shared" si="217"/>
        <v>17</v>
      </c>
      <c r="H113" s="7">
        <f t="shared" si="218"/>
        <v>17</v>
      </c>
      <c r="I113" s="7">
        <f t="shared" si="219"/>
        <v>17</v>
      </c>
      <c r="J113" s="7">
        <f t="shared" si="220"/>
        <v>17</v>
      </c>
      <c r="K113" s="7">
        <f t="shared" si="221"/>
        <v>17</v>
      </c>
      <c r="L113" s="7">
        <f t="shared" si="222"/>
        <v>17</v>
      </c>
    </row>
    <row r="114" spans="1:13" outlineLevel="1" x14ac:dyDescent="0.25">
      <c r="A114" s="2"/>
      <c r="B114" s="3" t="s">
        <v>14</v>
      </c>
      <c r="C114" s="19">
        <f>C103</f>
        <v>70</v>
      </c>
      <c r="D114" s="17">
        <f>C114</f>
        <v>70</v>
      </c>
      <c r="E114" s="17">
        <f t="shared" si="215"/>
        <v>70</v>
      </c>
      <c r="F114" s="7">
        <f t="shared" ref="F114:L114" si="223">E114</f>
        <v>70</v>
      </c>
      <c r="G114" s="7">
        <f t="shared" si="217"/>
        <v>70</v>
      </c>
      <c r="H114" s="7">
        <f t="shared" si="218"/>
        <v>70</v>
      </c>
      <c r="I114" s="7">
        <f t="shared" si="219"/>
        <v>70</v>
      </c>
      <c r="J114" s="7">
        <f t="shared" si="220"/>
        <v>70</v>
      </c>
      <c r="K114" s="7">
        <f t="shared" si="221"/>
        <v>70</v>
      </c>
      <c r="L114" s="7">
        <f t="shared" si="223"/>
        <v>70</v>
      </c>
    </row>
    <row r="115" spans="1:13" x14ac:dyDescent="0.25">
      <c r="A115" s="2"/>
    </row>
    <row r="116" spans="1:13" x14ac:dyDescent="0.25">
      <c r="A116" s="2">
        <f>A105+1</f>
        <v>9</v>
      </c>
      <c r="B116" s="2" t="s">
        <v>22</v>
      </c>
    </row>
    <row r="117" spans="1:13" outlineLevel="1" x14ac:dyDescent="0.25">
      <c r="A117" s="2"/>
    </row>
    <row r="118" spans="1:13" outlineLevel="1" x14ac:dyDescent="0.25">
      <c r="A118" s="2"/>
      <c r="B118" s="3" t="s">
        <v>10</v>
      </c>
      <c r="C118" s="18"/>
      <c r="D118" s="18"/>
      <c r="E118" s="18"/>
      <c r="F118" s="6">
        <f t="shared" ref="F118:K118" si="224">1500*F$7</f>
        <v>0</v>
      </c>
      <c r="G118" s="6">
        <f t="shared" si="224"/>
        <v>150</v>
      </c>
      <c r="H118" s="6">
        <f t="shared" si="224"/>
        <v>300</v>
      </c>
      <c r="I118" s="6">
        <f t="shared" si="224"/>
        <v>450</v>
      </c>
      <c r="J118" s="6">
        <f t="shared" si="224"/>
        <v>450</v>
      </c>
      <c r="K118" s="6">
        <f t="shared" si="224"/>
        <v>150</v>
      </c>
      <c r="L118" s="6"/>
      <c r="M118" s="9">
        <f>SUM(C118:L118)</f>
        <v>1500</v>
      </c>
    </row>
    <row r="119" spans="1:13" outlineLevel="1" x14ac:dyDescent="0.25">
      <c r="A119" s="2"/>
      <c r="B119" s="3" t="s">
        <v>11</v>
      </c>
      <c r="C119" s="19">
        <f>C108</f>
        <v>300</v>
      </c>
      <c r="D119" s="17">
        <f>C119</f>
        <v>300</v>
      </c>
      <c r="E119" s="17">
        <f t="shared" ref="E119" si="225">D119</f>
        <v>300</v>
      </c>
      <c r="F119" s="7">
        <f t="shared" ref="F119:L119" si="226">E119</f>
        <v>300</v>
      </c>
      <c r="G119" s="7">
        <f t="shared" ref="G119" si="227">F119</f>
        <v>300</v>
      </c>
      <c r="H119" s="7">
        <f t="shared" ref="H119" si="228">G119</f>
        <v>300</v>
      </c>
      <c r="I119" s="7">
        <f t="shared" ref="I119" si="229">H119</f>
        <v>300</v>
      </c>
      <c r="J119" s="7">
        <f t="shared" ref="J119" si="230">I119</f>
        <v>300</v>
      </c>
      <c r="K119" s="7">
        <f t="shared" ref="K119" si="231">J119</f>
        <v>300</v>
      </c>
      <c r="L119" s="7">
        <f t="shared" si="226"/>
        <v>300</v>
      </c>
    </row>
    <row r="120" spans="1:13" outlineLevel="1" x14ac:dyDescent="0.25">
      <c r="A120" s="2"/>
      <c r="B120" s="3" t="s">
        <v>1</v>
      </c>
      <c r="C120" s="18"/>
      <c r="D120" s="18"/>
      <c r="E120" s="18"/>
      <c r="F120" s="6"/>
      <c r="G120" s="6"/>
      <c r="H120" s="6"/>
      <c r="I120" s="6"/>
      <c r="J120" s="6">
        <f>2000*$I$6</f>
        <v>1000</v>
      </c>
      <c r="K120" s="6">
        <f>2000*$J$6</f>
        <v>1000</v>
      </c>
      <c r="L120" s="6"/>
      <c r="M120" s="9">
        <f>SUM(C120:L120)</f>
        <v>2000</v>
      </c>
    </row>
    <row r="121" spans="1:13" outlineLevel="1" x14ac:dyDescent="0.25">
      <c r="A121" s="2"/>
      <c r="B121" s="3" t="s">
        <v>12</v>
      </c>
      <c r="C121" s="19">
        <f>C110</f>
        <v>33</v>
      </c>
      <c r="D121" s="17">
        <f>C121</f>
        <v>33</v>
      </c>
      <c r="E121" s="17">
        <f t="shared" ref="E121" si="232">D121</f>
        <v>33</v>
      </c>
      <c r="F121" s="7">
        <f t="shared" ref="F121:L121" si="233">E121</f>
        <v>33</v>
      </c>
      <c r="G121" s="7">
        <f t="shared" ref="G121" si="234">F121</f>
        <v>33</v>
      </c>
      <c r="H121" s="7">
        <f t="shared" ref="H121" si="235">G121</f>
        <v>33</v>
      </c>
      <c r="I121" s="7">
        <f t="shared" ref="I121" si="236">H121</f>
        <v>33</v>
      </c>
      <c r="J121" s="7">
        <f t="shared" ref="J121" si="237">I121</f>
        <v>33</v>
      </c>
      <c r="K121" s="7">
        <f t="shared" ref="K121" si="238">J121</f>
        <v>33</v>
      </c>
      <c r="L121" s="7">
        <f t="shared" si="233"/>
        <v>33</v>
      </c>
    </row>
    <row r="122" spans="1:13" outlineLevel="1" x14ac:dyDescent="0.25">
      <c r="A122" s="2"/>
      <c r="B122" s="3" t="s">
        <v>15</v>
      </c>
      <c r="C122" s="18"/>
      <c r="D122" s="18"/>
      <c r="E122" s="18"/>
      <c r="F122" s="6"/>
      <c r="G122" s="6"/>
      <c r="H122" s="6"/>
      <c r="I122" s="6">
        <f>4*I$17</f>
        <v>3.2</v>
      </c>
      <c r="J122" s="6">
        <f t="shared" ref="J122:K122" si="239">4*J$17</f>
        <v>0.8</v>
      </c>
      <c r="K122" s="6">
        <f t="shared" si="239"/>
        <v>0</v>
      </c>
      <c r="L122" s="6"/>
      <c r="M122" s="9">
        <f>SUM(C122:L122)</f>
        <v>4</v>
      </c>
    </row>
    <row r="123" spans="1:13" outlineLevel="1" x14ac:dyDescent="0.25">
      <c r="A123" s="2"/>
      <c r="B123" s="3" t="s">
        <v>13</v>
      </c>
      <c r="C123" s="19">
        <f>C112</f>
        <v>1230</v>
      </c>
      <c r="D123" s="17">
        <f>C123</f>
        <v>1230</v>
      </c>
      <c r="E123" s="17">
        <f t="shared" ref="E123:E125" si="240">D123</f>
        <v>1230</v>
      </c>
      <c r="F123" s="7">
        <f t="shared" ref="F123:L123" si="241">E123</f>
        <v>1230</v>
      </c>
      <c r="G123" s="7">
        <f t="shared" ref="G123:G125" si="242">F123</f>
        <v>1230</v>
      </c>
      <c r="H123" s="7">
        <f t="shared" ref="H123:H125" si="243">G123</f>
        <v>1230</v>
      </c>
      <c r="I123" s="7">
        <f t="shared" ref="I123:I125" si="244">H123</f>
        <v>1230</v>
      </c>
      <c r="J123" s="7">
        <f t="shared" ref="J123:J125" si="245">I123</f>
        <v>1230</v>
      </c>
      <c r="K123" s="7">
        <f t="shared" ref="K123:K125" si="246">J123</f>
        <v>1230</v>
      </c>
      <c r="L123" s="7">
        <f t="shared" si="241"/>
        <v>1230</v>
      </c>
    </row>
    <row r="124" spans="1:13" outlineLevel="1" x14ac:dyDescent="0.25">
      <c r="A124" s="2"/>
      <c r="B124" s="3" t="s">
        <v>31</v>
      </c>
      <c r="C124" s="19">
        <f>C113</f>
        <v>17</v>
      </c>
      <c r="D124" s="17">
        <f>C124</f>
        <v>17</v>
      </c>
      <c r="E124" s="17">
        <f t="shared" si="240"/>
        <v>17</v>
      </c>
      <c r="F124" s="7">
        <f t="shared" ref="F124:L124" si="247">E124</f>
        <v>17</v>
      </c>
      <c r="G124" s="7">
        <f t="shared" si="242"/>
        <v>17</v>
      </c>
      <c r="H124" s="7">
        <f t="shared" si="243"/>
        <v>17</v>
      </c>
      <c r="I124" s="7">
        <f t="shared" si="244"/>
        <v>17</v>
      </c>
      <c r="J124" s="7">
        <f t="shared" si="245"/>
        <v>17</v>
      </c>
      <c r="K124" s="7">
        <f t="shared" si="246"/>
        <v>17</v>
      </c>
      <c r="L124" s="7">
        <f t="shared" si="247"/>
        <v>17</v>
      </c>
    </row>
    <row r="125" spans="1:13" outlineLevel="1" x14ac:dyDescent="0.25">
      <c r="A125" s="2"/>
      <c r="B125" s="3" t="s">
        <v>14</v>
      </c>
      <c r="C125" s="19">
        <f>C114</f>
        <v>70</v>
      </c>
      <c r="D125" s="17">
        <f>C125</f>
        <v>70</v>
      </c>
      <c r="E125" s="17">
        <f t="shared" si="240"/>
        <v>70</v>
      </c>
      <c r="F125" s="7">
        <f t="shared" ref="F125:L125" si="248">E125</f>
        <v>70</v>
      </c>
      <c r="G125" s="7">
        <f t="shared" si="242"/>
        <v>70</v>
      </c>
      <c r="H125" s="7">
        <f t="shared" si="243"/>
        <v>70</v>
      </c>
      <c r="I125" s="7">
        <f t="shared" si="244"/>
        <v>70</v>
      </c>
      <c r="J125" s="7">
        <f t="shared" si="245"/>
        <v>70</v>
      </c>
      <c r="K125" s="7">
        <f t="shared" si="246"/>
        <v>70</v>
      </c>
      <c r="L125" s="7">
        <f t="shared" si="248"/>
        <v>70</v>
      </c>
    </row>
    <row r="126" spans="1:13" x14ac:dyDescent="0.25">
      <c r="A126" s="2"/>
    </row>
    <row r="127" spans="1:13" x14ac:dyDescent="0.25">
      <c r="A127" s="2">
        <f>A116+1</f>
        <v>10</v>
      </c>
      <c r="B127" s="2" t="s">
        <v>23</v>
      </c>
    </row>
    <row r="128" spans="1:13" outlineLevel="1" x14ac:dyDescent="0.25">
      <c r="A128" s="2"/>
    </row>
    <row r="129" spans="1:13" outlineLevel="1" x14ac:dyDescent="0.25">
      <c r="A129" s="2"/>
      <c r="B129" s="3" t="s">
        <v>10</v>
      </c>
      <c r="C129" s="18"/>
      <c r="D129" s="18"/>
      <c r="E129" s="18"/>
      <c r="F129" s="6">
        <f t="shared" ref="F129:K129" si="249">1500*F$7</f>
        <v>0</v>
      </c>
      <c r="G129" s="6">
        <f t="shared" si="249"/>
        <v>150</v>
      </c>
      <c r="H129" s="6">
        <f t="shared" si="249"/>
        <v>300</v>
      </c>
      <c r="I129" s="6">
        <f t="shared" si="249"/>
        <v>450</v>
      </c>
      <c r="J129" s="6">
        <f t="shared" si="249"/>
        <v>450</v>
      </c>
      <c r="K129" s="6">
        <f t="shared" si="249"/>
        <v>150</v>
      </c>
      <c r="L129" s="6"/>
      <c r="M129" s="9">
        <f>SUM(C129:L129)</f>
        <v>1500</v>
      </c>
    </row>
    <row r="130" spans="1:13" outlineLevel="1" x14ac:dyDescent="0.25">
      <c r="A130" s="2"/>
      <c r="B130" s="3" t="s">
        <v>11</v>
      </c>
      <c r="C130" s="19">
        <f>C119</f>
        <v>300</v>
      </c>
      <c r="D130" s="17">
        <f>C130</f>
        <v>300</v>
      </c>
      <c r="E130" s="17">
        <f t="shared" ref="E130" si="250">D130</f>
        <v>300</v>
      </c>
      <c r="F130" s="7">
        <f t="shared" ref="F130:L130" si="251">E130</f>
        <v>300</v>
      </c>
      <c r="G130" s="7">
        <f t="shared" ref="G130" si="252">F130</f>
        <v>300</v>
      </c>
      <c r="H130" s="7">
        <f t="shared" ref="H130" si="253">G130</f>
        <v>300</v>
      </c>
      <c r="I130" s="7">
        <f t="shared" ref="I130" si="254">H130</f>
        <v>300</v>
      </c>
      <c r="J130" s="7">
        <f t="shared" ref="J130" si="255">I130</f>
        <v>300</v>
      </c>
      <c r="K130" s="7">
        <f t="shared" ref="K130" si="256">J130</f>
        <v>300</v>
      </c>
      <c r="L130" s="7">
        <f t="shared" si="251"/>
        <v>300</v>
      </c>
    </row>
    <row r="131" spans="1:13" outlineLevel="1" x14ac:dyDescent="0.25">
      <c r="A131" s="2"/>
      <c r="B131" s="3" t="s">
        <v>1</v>
      </c>
      <c r="C131" s="18"/>
      <c r="D131" s="18"/>
      <c r="E131" s="18"/>
      <c r="F131" s="6"/>
      <c r="G131" s="6"/>
      <c r="H131" s="6"/>
      <c r="I131" s="6"/>
      <c r="J131" s="6">
        <f>1000*$I$6</f>
        <v>500</v>
      </c>
      <c r="K131" s="6">
        <f>1000*$J$6</f>
        <v>500</v>
      </c>
      <c r="L131" s="6"/>
      <c r="M131" s="9">
        <f>SUM(C131:L131)</f>
        <v>1000</v>
      </c>
    </row>
    <row r="132" spans="1:13" outlineLevel="1" x14ac:dyDescent="0.25">
      <c r="A132" s="2"/>
      <c r="B132" s="3" t="s">
        <v>12</v>
      </c>
      <c r="C132" s="19">
        <f>C121</f>
        <v>33</v>
      </c>
      <c r="D132" s="17">
        <f>C132</f>
        <v>33</v>
      </c>
      <c r="E132" s="17">
        <f t="shared" ref="E132" si="257">D132</f>
        <v>33</v>
      </c>
      <c r="F132" s="7">
        <f t="shared" ref="F132:L132" si="258">E132</f>
        <v>33</v>
      </c>
      <c r="G132" s="7">
        <f t="shared" ref="G132" si="259">F132</f>
        <v>33</v>
      </c>
      <c r="H132" s="7">
        <f t="shared" ref="H132" si="260">G132</f>
        <v>33</v>
      </c>
      <c r="I132" s="7">
        <f t="shared" ref="I132" si="261">H132</f>
        <v>33</v>
      </c>
      <c r="J132" s="7">
        <f t="shared" ref="J132" si="262">I132</f>
        <v>33</v>
      </c>
      <c r="K132" s="7">
        <f t="shared" ref="K132" si="263">J132</f>
        <v>33</v>
      </c>
      <c r="L132" s="7">
        <f t="shared" si="258"/>
        <v>33</v>
      </c>
    </row>
    <row r="133" spans="1:13" outlineLevel="1" x14ac:dyDescent="0.25">
      <c r="A133" s="2"/>
      <c r="B133" s="3" t="s">
        <v>15</v>
      </c>
      <c r="C133" s="18"/>
      <c r="D133" s="18"/>
      <c r="E133" s="18"/>
      <c r="F133" s="6"/>
      <c r="G133" s="6"/>
      <c r="H133" s="6"/>
      <c r="I133" s="6">
        <f>5*I$17</f>
        <v>4</v>
      </c>
      <c r="J133" s="6">
        <f>5*J$17</f>
        <v>1</v>
      </c>
      <c r="K133" s="6">
        <f>5*K$17</f>
        <v>0</v>
      </c>
      <c r="L133" s="6"/>
      <c r="M133" s="9">
        <f>SUM(C133:L133)</f>
        <v>5</v>
      </c>
    </row>
    <row r="134" spans="1:13" outlineLevel="1" x14ac:dyDescent="0.25">
      <c r="A134" s="2"/>
      <c r="B134" s="3" t="s">
        <v>13</v>
      </c>
      <c r="C134" s="19">
        <f>C123</f>
        <v>1230</v>
      </c>
      <c r="D134" s="17">
        <f>C134</f>
        <v>1230</v>
      </c>
      <c r="E134" s="17">
        <f t="shared" ref="E134:E136" si="264">D134</f>
        <v>1230</v>
      </c>
      <c r="F134" s="7">
        <f t="shared" ref="F134:L134" si="265">E134</f>
        <v>1230</v>
      </c>
      <c r="G134" s="7">
        <f t="shared" ref="G134:G136" si="266">F134</f>
        <v>1230</v>
      </c>
      <c r="H134" s="7">
        <f t="shared" ref="H134:H136" si="267">G134</f>
        <v>1230</v>
      </c>
      <c r="I134" s="7">
        <f t="shared" ref="I134:I136" si="268">H134</f>
        <v>1230</v>
      </c>
      <c r="J134" s="7">
        <f t="shared" ref="J134:J136" si="269">I134</f>
        <v>1230</v>
      </c>
      <c r="K134" s="7">
        <f t="shared" ref="K134:K136" si="270">J134</f>
        <v>1230</v>
      </c>
      <c r="L134" s="7">
        <f t="shared" si="265"/>
        <v>1230</v>
      </c>
    </row>
    <row r="135" spans="1:13" outlineLevel="1" x14ac:dyDescent="0.25">
      <c r="A135" s="2"/>
      <c r="B135" s="3" t="s">
        <v>31</v>
      </c>
      <c r="C135" s="19">
        <f>C124</f>
        <v>17</v>
      </c>
      <c r="D135" s="17">
        <f>C135</f>
        <v>17</v>
      </c>
      <c r="E135" s="17">
        <f t="shared" si="264"/>
        <v>17</v>
      </c>
      <c r="F135" s="7">
        <f t="shared" ref="F135:L135" si="271">E135</f>
        <v>17</v>
      </c>
      <c r="G135" s="7">
        <f t="shared" si="266"/>
        <v>17</v>
      </c>
      <c r="H135" s="7">
        <f t="shared" si="267"/>
        <v>17</v>
      </c>
      <c r="I135" s="7">
        <f t="shared" si="268"/>
        <v>17</v>
      </c>
      <c r="J135" s="7">
        <f t="shared" si="269"/>
        <v>17</v>
      </c>
      <c r="K135" s="7">
        <f t="shared" si="270"/>
        <v>17</v>
      </c>
      <c r="L135" s="7">
        <f t="shared" si="271"/>
        <v>17</v>
      </c>
    </row>
    <row r="136" spans="1:13" outlineLevel="1" x14ac:dyDescent="0.25">
      <c r="A136" s="2"/>
      <c r="B136" s="3" t="s">
        <v>14</v>
      </c>
      <c r="C136" s="19">
        <f>C125</f>
        <v>70</v>
      </c>
      <c r="D136" s="17">
        <f>C136</f>
        <v>70</v>
      </c>
      <c r="E136" s="17">
        <f t="shared" si="264"/>
        <v>70</v>
      </c>
      <c r="F136" s="7">
        <f t="shared" ref="F136:L136" si="272">E136</f>
        <v>70</v>
      </c>
      <c r="G136" s="7">
        <f t="shared" si="266"/>
        <v>70</v>
      </c>
      <c r="H136" s="7">
        <f t="shared" si="267"/>
        <v>70</v>
      </c>
      <c r="I136" s="7">
        <f t="shared" si="268"/>
        <v>70</v>
      </c>
      <c r="J136" s="7">
        <f t="shared" si="269"/>
        <v>70</v>
      </c>
      <c r="K136" s="7">
        <f t="shared" si="270"/>
        <v>70</v>
      </c>
      <c r="L136" s="7">
        <f t="shared" si="272"/>
        <v>70</v>
      </c>
    </row>
    <row r="137" spans="1:13" x14ac:dyDescent="0.25">
      <c r="A137" s="2"/>
    </row>
    <row r="138" spans="1:13" x14ac:dyDescent="0.25">
      <c r="A138" s="2">
        <f>A127+1</f>
        <v>11</v>
      </c>
      <c r="B138" s="2" t="s">
        <v>32</v>
      </c>
    </row>
    <row r="139" spans="1:13" outlineLevel="1" x14ac:dyDescent="0.25">
      <c r="A139" s="2"/>
    </row>
    <row r="140" spans="1:13" outlineLevel="1" x14ac:dyDescent="0.25">
      <c r="A140" s="2"/>
      <c r="B140" s="3" t="s">
        <v>10</v>
      </c>
      <c r="C140" s="18"/>
      <c r="D140" s="18"/>
      <c r="E140" s="18"/>
      <c r="F140" s="6">
        <f>1500*F$7</f>
        <v>0</v>
      </c>
      <c r="G140" s="6">
        <v>150</v>
      </c>
      <c r="H140" s="6">
        <v>300</v>
      </c>
      <c r="I140" s="6">
        <v>450</v>
      </c>
      <c r="J140" s="6">
        <v>450</v>
      </c>
      <c r="K140" s="6">
        <v>150</v>
      </c>
      <c r="L140" s="6"/>
      <c r="M140" s="9">
        <f>SUM(C140:L140)</f>
        <v>1500</v>
      </c>
    </row>
    <row r="141" spans="1:13" outlineLevel="1" x14ac:dyDescent="0.25">
      <c r="A141" s="2"/>
      <c r="B141" s="3" t="s">
        <v>11</v>
      </c>
      <c r="C141" s="19">
        <f>C130</f>
        <v>300</v>
      </c>
      <c r="D141" s="17">
        <f>C141</f>
        <v>300</v>
      </c>
      <c r="E141" s="17">
        <f t="shared" ref="E141" si="273">D141</f>
        <v>300</v>
      </c>
      <c r="F141" s="7">
        <f t="shared" ref="F141" si="274">E141</f>
        <v>300</v>
      </c>
      <c r="G141" s="7">
        <f t="shared" ref="G141" si="275">F141</f>
        <v>300</v>
      </c>
      <c r="H141" s="7">
        <f t="shared" ref="H141" si="276">G141</f>
        <v>300</v>
      </c>
      <c r="I141" s="7">
        <f t="shared" ref="I141" si="277">H141</f>
        <v>300</v>
      </c>
      <c r="J141" s="7">
        <f t="shared" ref="J141" si="278">I141</f>
        <v>300</v>
      </c>
      <c r="K141" s="7">
        <f t="shared" ref="K141" si="279">J141</f>
        <v>300</v>
      </c>
      <c r="L141" s="7">
        <f t="shared" ref="L141" si="280">K141</f>
        <v>300</v>
      </c>
    </row>
    <row r="142" spans="1:13" outlineLevel="1" x14ac:dyDescent="0.25">
      <c r="A142" s="2"/>
      <c r="B142" s="3" t="s">
        <v>1</v>
      </c>
      <c r="C142" s="18"/>
      <c r="D142" s="18"/>
      <c r="E142" s="18"/>
      <c r="F142" s="6"/>
      <c r="G142" s="6"/>
      <c r="H142" s="6"/>
      <c r="I142" s="6"/>
      <c r="J142" s="6"/>
      <c r="K142" s="6"/>
      <c r="L142" s="6"/>
      <c r="M142" s="9">
        <f>SUM(C142:L142)</f>
        <v>0</v>
      </c>
    </row>
    <row r="143" spans="1:13" outlineLevel="1" x14ac:dyDescent="0.25">
      <c r="A143" s="2"/>
      <c r="B143" s="3" t="s">
        <v>12</v>
      </c>
      <c r="C143" s="19">
        <f>C132</f>
        <v>33</v>
      </c>
      <c r="D143" s="17">
        <f>C143</f>
        <v>33</v>
      </c>
      <c r="E143" s="17">
        <f t="shared" ref="E143" si="281">D143</f>
        <v>33</v>
      </c>
      <c r="F143" s="7">
        <f t="shared" ref="F143" si="282">E143</f>
        <v>33</v>
      </c>
      <c r="G143" s="7">
        <f t="shared" ref="G143" si="283">F143</f>
        <v>33</v>
      </c>
      <c r="H143" s="7">
        <f t="shared" ref="H143" si="284">G143</f>
        <v>33</v>
      </c>
      <c r="I143" s="7">
        <f t="shared" ref="I143" si="285">H143</f>
        <v>33</v>
      </c>
      <c r="J143" s="7">
        <f t="shared" ref="J143" si="286">I143</f>
        <v>33</v>
      </c>
      <c r="K143" s="7">
        <f t="shared" ref="K143" si="287">J143</f>
        <v>33</v>
      </c>
      <c r="L143" s="7">
        <f t="shared" ref="L143" si="288">K143</f>
        <v>33</v>
      </c>
    </row>
    <row r="144" spans="1:13" outlineLevel="1" x14ac:dyDescent="0.25">
      <c r="A144" s="2"/>
      <c r="B144" s="3" t="s">
        <v>15</v>
      </c>
      <c r="C144" s="18"/>
      <c r="D144" s="18"/>
      <c r="E144" s="18"/>
      <c r="F144" s="6"/>
      <c r="G144" s="6">
        <v>4</v>
      </c>
      <c r="H144" s="6">
        <v>4</v>
      </c>
      <c r="I144" s="6">
        <v>4</v>
      </c>
      <c r="J144" s="6">
        <v>4</v>
      </c>
      <c r="K144" s="6">
        <v>4</v>
      </c>
      <c r="L144" s="6"/>
      <c r="M144" s="9">
        <f>SUM(C144:L144)</f>
        <v>20</v>
      </c>
    </row>
    <row r="145" spans="1:12" outlineLevel="1" x14ac:dyDescent="0.25">
      <c r="A145" s="2"/>
      <c r="B145" s="3" t="s">
        <v>13</v>
      </c>
      <c r="C145" s="19">
        <f>C134</f>
        <v>1230</v>
      </c>
      <c r="D145" s="17">
        <f>C145</f>
        <v>1230</v>
      </c>
      <c r="E145" s="17">
        <f t="shared" ref="E145:E147" si="289">D145</f>
        <v>1230</v>
      </c>
      <c r="F145" s="7">
        <f t="shared" ref="F145:F147" si="290">E145</f>
        <v>1230</v>
      </c>
      <c r="G145" s="7">
        <f t="shared" ref="G145:G147" si="291">F145</f>
        <v>1230</v>
      </c>
      <c r="H145" s="7">
        <f t="shared" ref="H145:H147" si="292">G145</f>
        <v>1230</v>
      </c>
      <c r="I145" s="7">
        <f t="shared" ref="I145:I147" si="293">H145</f>
        <v>1230</v>
      </c>
      <c r="J145" s="7">
        <f t="shared" ref="J145:J147" si="294">I145</f>
        <v>1230</v>
      </c>
      <c r="K145" s="7">
        <f t="shared" ref="K145:K147" si="295">J145</f>
        <v>1230</v>
      </c>
      <c r="L145" s="7">
        <f t="shared" ref="L145:L147" si="296">K145</f>
        <v>1230</v>
      </c>
    </row>
    <row r="146" spans="1:12" outlineLevel="1" x14ac:dyDescent="0.25">
      <c r="A146" s="2"/>
      <c r="B146" s="3" t="s">
        <v>31</v>
      </c>
      <c r="C146" s="19">
        <f>C135</f>
        <v>17</v>
      </c>
      <c r="D146" s="17">
        <f>C146</f>
        <v>17</v>
      </c>
      <c r="E146" s="17">
        <f t="shared" si="289"/>
        <v>17</v>
      </c>
      <c r="F146" s="7">
        <f t="shared" si="290"/>
        <v>17</v>
      </c>
      <c r="G146" s="7">
        <f t="shared" si="291"/>
        <v>17</v>
      </c>
      <c r="H146" s="7">
        <f t="shared" si="292"/>
        <v>17</v>
      </c>
      <c r="I146" s="7">
        <f t="shared" si="293"/>
        <v>17</v>
      </c>
      <c r="J146" s="7">
        <f t="shared" si="294"/>
        <v>17</v>
      </c>
      <c r="K146" s="7">
        <f t="shared" si="295"/>
        <v>17</v>
      </c>
      <c r="L146" s="7">
        <f t="shared" si="296"/>
        <v>17</v>
      </c>
    </row>
    <row r="147" spans="1:12" outlineLevel="1" x14ac:dyDescent="0.25">
      <c r="A147" s="2"/>
      <c r="B147" s="3" t="s">
        <v>14</v>
      </c>
      <c r="C147" s="19">
        <f>C136</f>
        <v>70</v>
      </c>
      <c r="D147" s="17">
        <f>C147</f>
        <v>70</v>
      </c>
      <c r="E147" s="17">
        <f t="shared" si="289"/>
        <v>70</v>
      </c>
      <c r="F147" s="7">
        <f t="shared" si="290"/>
        <v>70</v>
      </c>
      <c r="G147" s="7">
        <f t="shared" si="291"/>
        <v>70</v>
      </c>
      <c r="H147" s="7">
        <f t="shared" si="292"/>
        <v>70</v>
      </c>
      <c r="I147" s="7">
        <f t="shared" si="293"/>
        <v>70</v>
      </c>
      <c r="J147" s="7">
        <f t="shared" si="294"/>
        <v>70</v>
      </c>
      <c r="K147" s="7">
        <f t="shared" si="295"/>
        <v>70</v>
      </c>
      <c r="L147" s="7">
        <f t="shared" si="296"/>
        <v>70</v>
      </c>
    </row>
    <row r="148" spans="1:12" x14ac:dyDescent="0.25">
      <c r="A148" s="2"/>
    </row>
    <row r="149" spans="1:12" x14ac:dyDescent="0.25">
      <c r="A149" s="2"/>
    </row>
    <row r="150" spans="1:12" x14ac:dyDescent="0.25">
      <c r="A150" s="2"/>
    </row>
    <row r="151" spans="1:12" x14ac:dyDescent="0.25">
      <c r="A151" s="2"/>
    </row>
    <row r="152" spans="1:12" x14ac:dyDescent="0.25">
      <c r="A152" s="2"/>
    </row>
    <row r="153" spans="1:12" x14ac:dyDescent="0.25">
      <c r="A153" s="2"/>
    </row>
    <row r="154" spans="1:12" x14ac:dyDescent="0.25">
      <c r="A154" s="2"/>
    </row>
    <row r="155" spans="1:12" x14ac:dyDescent="0.25">
      <c r="A155" s="2"/>
    </row>
    <row r="156" spans="1:12" x14ac:dyDescent="0.25">
      <c r="A156" s="2"/>
    </row>
    <row r="157" spans="1:12" x14ac:dyDescent="0.25">
      <c r="A157" s="2"/>
    </row>
    <row r="158" spans="1:12" x14ac:dyDescent="0.25">
      <c r="A158" s="2"/>
    </row>
    <row r="159" spans="1:12" x14ac:dyDescent="0.25">
      <c r="A159" s="2"/>
    </row>
    <row r="160" spans="1:12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ინვესტიციები</vt:lpstr>
      <vt:lpstr>დაშვებები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2017-03-14T10:29:23Z</dcterms:modified>
</cp:coreProperties>
</file>